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0" windowWidth="24915" windowHeight="11640" activeTab="1"/>
  </bookViews>
  <sheets>
    <sheet name="Tableau 1" sheetId="1" r:id="rId1"/>
    <sheet name="Tableau 2" sheetId="2" r:id="rId2"/>
    <sheet name="Graphique 1" sheetId="3" r:id="rId3"/>
    <sheet name="Graphique 2" sheetId="4" r:id="rId4"/>
  </sheets>
  <definedNames/>
  <calcPr fullCalcOnLoad="1"/>
</workbook>
</file>

<file path=xl/sharedStrings.xml><?xml version="1.0" encoding="utf-8"?>
<sst xmlns="http://schemas.openxmlformats.org/spreadsheetml/2006/main" count="225" uniqueCount="143">
  <si>
    <t>ASS</t>
  </si>
  <si>
    <t>RSA</t>
  </si>
  <si>
    <t>AAH</t>
  </si>
  <si>
    <t>Bon ou très bon</t>
  </si>
  <si>
    <t>Assez bon</t>
  </si>
  <si>
    <t>Mauvais ou très mauvais</t>
  </si>
  <si>
    <t>Ensemble de la population de 16 à 64 ans</t>
  </si>
  <si>
    <t xml:space="preserve">Ensemble de la population de 60 ans ou plus </t>
  </si>
  <si>
    <t>Au moins une</t>
  </si>
  <si>
    <t>Aucune</t>
  </si>
  <si>
    <t>Ensemble de la population de 16 ans ou plus</t>
  </si>
  <si>
    <t>Ensemble des bénéficiaires de minima sociaux</t>
  </si>
  <si>
    <t>Taux (en %)</t>
  </si>
  <si>
    <t>Femme</t>
  </si>
  <si>
    <t>Réf.</t>
  </si>
  <si>
    <t>Homme</t>
  </si>
  <si>
    <t>Type de prestation</t>
  </si>
  <si>
    <t>ns</t>
  </si>
  <si>
    <t>70 ans ou plus</t>
  </si>
  <si>
    <t>En France</t>
  </si>
  <si>
    <t>Oui</t>
  </si>
  <si>
    <t>Non</t>
  </si>
  <si>
    <t>En emploi</t>
  </si>
  <si>
    <t>Chômeur</t>
  </si>
  <si>
    <t>Femme ou homme au foyer</t>
  </si>
  <si>
    <t>Retraité ou préretraité</t>
  </si>
  <si>
    <t>Autre inactif</t>
  </si>
  <si>
    <t>Moins de 25 ans</t>
  </si>
  <si>
    <t>25-34 ans</t>
  </si>
  <si>
    <t>Personne seule</t>
  </si>
  <si>
    <t>Famille monoparentale</t>
  </si>
  <si>
    <t>Couple sans enfant</t>
  </si>
  <si>
    <t>Couple avec un ou deux enfants</t>
  </si>
  <si>
    <t>Couple avec trois enfants ou plus</t>
  </si>
  <si>
    <t>Effet marginal moyen (en point de %)</t>
  </si>
  <si>
    <t>Maladies chroniques (au moins une)</t>
  </si>
  <si>
    <t>Se sentir seul (souvent ou parfois)</t>
  </si>
  <si>
    <t>Minimum vieillesse</t>
  </si>
  <si>
    <t>Bien-être psychologique</t>
  </si>
  <si>
    <t>En %</t>
  </si>
  <si>
    <t>État de santé déclaré mauvais ou très mauvais</t>
  </si>
  <si>
    <t>Fortement limité</t>
  </si>
  <si>
    <t>Limité mais pas fortement</t>
  </si>
  <si>
    <t>Pas limité du tout</t>
  </si>
  <si>
    <t>Pauvreté en conditions de vie</t>
  </si>
  <si>
    <t>Ensemble des bénéficiaires de revenus minima garantis</t>
  </si>
  <si>
    <t>nd</t>
  </si>
  <si>
    <t>-7***</t>
  </si>
  <si>
    <t>+4***</t>
  </si>
  <si>
    <t>+3**</t>
  </si>
  <si>
    <t>-6***</t>
  </si>
  <si>
    <t>-4**</t>
  </si>
  <si>
    <t>-14***</t>
  </si>
  <si>
    <t>+10***</t>
  </si>
  <si>
    <t>+7***</t>
  </si>
  <si>
    <t>+9***</t>
  </si>
  <si>
    <t>+2**</t>
  </si>
  <si>
    <t>+3***</t>
  </si>
  <si>
    <t xml:space="preserve"> -2**</t>
  </si>
  <si>
    <t>+6***</t>
  </si>
  <si>
    <t>+8***</t>
  </si>
  <si>
    <t>-4***</t>
  </si>
  <si>
    <t>+3*</t>
  </si>
  <si>
    <t>32-72</t>
  </si>
  <si>
    <t xml:space="preserve">Effet marginal moyen (en point de %) </t>
  </si>
  <si>
    <t>Risque de dépression</t>
  </si>
  <si>
    <t>-2**</t>
  </si>
  <si>
    <t>+2*</t>
  </si>
  <si>
    <t>Catégorie de communes</t>
  </si>
  <si>
    <t>Grandes aires urbaines, hors territoires ruraux</t>
  </si>
  <si>
    <t>Moyennes, petites aires et communes multipolarisées, hors territoires ruraux</t>
  </si>
  <si>
    <t>Territoires ruraux des grandes aires</t>
  </si>
  <si>
    <t>Territoires ruraux des moyennes et petites aires</t>
  </si>
  <si>
    <t>Territoires ruraux isolés</t>
  </si>
  <si>
    <t>-1**</t>
  </si>
  <si>
    <t>+11***</t>
  </si>
  <si>
    <t>+8**</t>
  </si>
  <si>
    <t>+24***</t>
  </si>
  <si>
    <t>+1*</t>
  </si>
  <si>
    <t>+21***</t>
  </si>
  <si>
    <t>-3***</t>
  </si>
  <si>
    <t>+4**</t>
  </si>
  <si>
    <t>+17***</t>
  </si>
  <si>
    <t>+5***</t>
  </si>
  <si>
    <t>+7**</t>
  </si>
  <si>
    <t>+15***</t>
  </si>
  <si>
    <t>*+3</t>
  </si>
  <si>
    <t>Proportion des bénéficiaires de  minima sociaux (en %)</t>
  </si>
  <si>
    <t>Tableau 1 - État de santé déclaré, maladies chroniques et limitations d’activité des bénéficiaires de revenus minima garantis, selon la prestation perçue, fin 2018</t>
  </si>
  <si>
    <t>État de santé déclaré</t>
  </si>
  <si>
    <r>
      <t>Maladies chroniques</t>
    </r>
    <r>
      <rPr>
        <b/>
        <vertAlign val="superscript"/>
        <sz val="8"/>
        <color indexed="8"/>
        <rFont val="Marianne"/>
        <family val="3"/>
      </rPr>
      <t>1</t>
    </r>
  </si>
  <si>
    <t>Sexe de l’enquêté</t>
  </si>
  <si>
    <t>Âge de l’enquêté</t>
  </si>
  <si>
    <t>Lieu de naissance de l’enquêté</t>
  </si>
  <si>
    <t>À l’étranger</t>
  </si>
  <si>
    <t>Situation familiale de l’enquêté</t>
  </si>
  <si>
    <t>Situation professionnelle déclarative de l’enquêté</t>
  </si>
  <si>
    <t>Prime d’activité</t>
  </si>
  <si>
    <t>&lt;=32 (« risque de dépression »)</t>
  </si>
  <si>
    <t>&gt;=72 (« épanouis »)</t>
  </si>
  <si>
    <t xml:space="preserve">État de santé </t>
  </si>
  <si>
    <r>
      <t>Limitations d’activité</t>
    </r>
    <r>
      <rPr>
        <b/>
        <vertAlign val="superscript"/>
        <sz val="8"/>
        <color indexed="8"/>
        <rFont val="Marianne"/>
        <family val="3"/>
      </rPr>
      <t>2</t>
    </r>
  </si>
  <si>
    <t>35-54 ans</t>
  </si>
  <si>
    <t>55-69 ans</t>
  </si>
  <si>
    <t>Minimum vieillesse ensemble</t>
  </si>
  <si>
    <t>2 ans à moins de 5 ans</t>
  </si>
  <si>
    <t>1 an à moins de 2 ans</t>
  </si>
  <si>
    <t>Moins de 1 an</t>
  </si>
  <si>
    <t>5 ans à moins de 10 ans</t>
  </si>
  <si>
    <t>État de santé mauvais ou très mauvais</t>
  </si>
  <si>
    <t>Minimum vieillesse : allocataires entrés avant 65 ans</t>
  </si>
  <si>
    <t>Minimum vieillesse : allocataires entrés à 65 ans ou plus</t>
  </si>
  <si>
    <t>10 ans ou plus</t>
  </si>
  <si>
    <r>
      <t>Au moins une maladie chronique</t>
    </r>
    <r>
      <rPr>
        <vertAlign val="superscript"/>
        <sz val="8"/>
        <color indexed="8"/>
        <rFont val="Marianne"/>
        <family val="3"/>
      </rPr>
      <t>1</t>
    </r>
  </si>
  <si>
    <r>
      <t>Limitations d’activité</t>
    </r>
    <r>
      <rPr>
        <vertAlign val="superscript"/>
        <sz val="8"/>
        <color indexed="8"/>
        <rFont val="Marianne"/>
        <family val="3"/>
      </rPr>
      <t>2</t>
    </r>
    <r>
      <rPr>
        <sz val="8"/>
        <color indexed="8"/>
        <rFont val="Marianne"/>
        <family val="3"/>
      </rPr>
      <t xml:space="preserve"> (fortement)</t>
    </r>
  </si>
  <si>
    <r>
      <t>Risque de dépression</t>
    </r>
    <r>
      <rPr>
        <vertAlign val="superscript"/>
        <sz val="8"/>
        <color indexed="8"/>
        <rFont val="Marianne"/>
        <family val="3"/>
      </rPr>
      <t>3</t>
    </r>
  </si>
  <si>
    <t>Graphique 1. Part des bénéficiaires de revenus minima garantis présentant un risque de dépression et part étant épanouis, fin 2018, selon la prestation perçue</t>
  </si>
  <si>
    <t xml:space="preserve">Ensemble
des actifs
occupés </t>
  </si>
  <si>
    <t>Ensemble
des bénéficiaires
de revenus
minima
garantis</t>
  </si>
  <si>
    <t>Ensemble
des bénéficiaires
de minima
sociaux</t>
  </si>
  <si>
    <t>Minimum
vieillesse :
allocataires
entrés
avant 65 ans</t>
  </si>
  <si>
    <t>Minimum
vieillesse :
allocataires
entrés
à 65 ans
ou plus</t>
  </si>
  <si>
    <t>Prime
d’activité</t>
  </si>
  <si>
    <t>Graphique 2. État de santé des bénéficiaires du RSA ou de l’ASS selon leur ancienneté dans les minima sociaux, fin 2018</t>
  </si>
  <si>
    <t>Tableau 2. Effets des caractéristiques des bénéficiaires de minima sociaux sur leur état de santé</t>
  </si>
  <si>
    <t>nd : non disponible ; RSA : revenu de solidarité active ; ASS : allocation de solidarité spécifique ; AAH : allocation aux adultes handicapés.
1. « Chronique » signifie que le problème de santé dure depuis au moins six mois.
2. La question était la suivante : « Êtes-vous limité(e), depuis au moins six mois, à cause d’un problème de santé dans les activités que les gens font habituellement ? »
Lecture • Fin 2018, 46 % des personnes qui bénéficiaient de l’AAH au 31 décembre 2017 se déclarent en mauvais ou en très mauvais état de santé, contre 5 % pour l’ensemble de la population âgée de 16 à 64 ans.
Champ • Bénéficiaires au 31 décembre 2017 (au 31 décembre 2011 pour l’enquête BMS 2012) d’une des prestations retenues et résidant en France (hors Mayotte) [France métropolitaine pour l’enquête BMS 2012], hors certains bénéficiaires hébergés en institutions (Ehpad, foyers d’accueil médicalisés, etc.). Ensemble de la population : personnes de 16 ans ou plus appartenant à un ménage ordinaire en France entière (hors Mayotte).
Sources • DREES, enquêtes auprès des bénéficiaires de minima sociaux (BMS) 2012 et 2018 ; DREES-Irdes-Insee, enquête santé européenne (EHIS) 2019.</t>
  </si>
  <si>
    <t>Minimum
vieillesse :
ensemble</t>
  </si>
  <si>
    <t>1. « Chronique » signifie que le problème de santé dure depuis au moins six mois.
2. La question était la suivante : « Êtes-vous limité(e), depuis au moins six mois, à cause d’un problème de santé dans les activités que les gens font habituellement ? ».
3. Calculé grâce à l’indicateur de bien-être en 5 items WHO-5, décrit dans l’encadré 3.
Note • L’ancienneté est ici calculée comme la présence ou non en fin d’année dans les minima sociaux d’âge actif (RSA, ASS et AAH). Les allers-retours en cours d’année ne sont donc pas comptabilisés. Ainsi, un bénéficiaire sorti des minima sociaux en cours d’année puis de nouveau rentré dans la même année conservera son ancienneté.
Lecture • Fin 2018, 32 % des personnes qui bénéficiaient du RSA ou de l’ASS au 31 décembre 2017 avec une ancienneté dans les minima sociaux inférieure à un an déclarent avoir au moins une maladie chronique, contre 54 % parmi ceux avec un ancienneté de dix ans ou plus.
Champ • Bénéficiaires au 31 décembre 2017 du RSA ou de l’ASS et résidant en France (hors Mayotte).
Source • DREES, enquête auprès des bénéficiaires de minima sociaux (BMS) 2018.</t>
  </si>
  <si>
    <t>+13***</t>
  </si>
  <si>
    <t>+20***</t>
  </si>
  <si>
    <t>+45***</t>
  </si>
  <si>
    <t>-16***</t>
  </si>
  <si>
    <t>-5***</t>
  </si>
  <si>
    <t>-3**</t>
  </si>
  <si>
    <t>+5**</t>
  </si>
  <si>
    <t>+14***</t>
  </si>
  <si>
    <t>+23***</t>
  </si>
  <si>
    <t>+10**</t>
  </si>
  <si>
    <t>+27***</t>
  </si>
  <si>
    <t>*-1</t>
  </si>
  <si>
    <t>RSA : revenu de solidarité active ; ASS : allocation de solidarité spécifique ; AAH : allocation aux adultes handicapés.
Note • Les modalités de légende renvoient à la valeur (comprise entre 0 et 100) de l'indicateur de bien-être en 5 items WHO-5, décrit dans l’encadré 3.
Lecture • Fin 2018, 36 % des personnes qui bénéficiaient de l’AAH au 31 décembre 2017 présentent un risque de dépression au sens de l’indicateur de bien-être WHO-5, et 25 % sont « épanouies ».
Champ • Bénéficiaires au 31 décembre 2017 d’une des prestations retenues et résidant en France (hors Mayotte), hors certains bénéficiaires hébergés en institutions (Ehpad, foyers d’accueil médicalisés, etc.). Ensemble des actifs occupés : personnes de 16 ans ou plus en emploi appartenant à un ménage ordinaire en France métropolitaine.
Sources • DREES, enquête auprès des bénéficiaires de minima sociaux (BMS) 2018 ; Dares, enquête Conditions de travail/Risques psychosociaux (CT-RPS) 2016.</t>
  </si>
  <si>
    <t>Limitations
d’activité
(fortement limité)</t>
  </si>
  <si>
    <r>
      <t>*** : significatif au seuil de 1 %. ** : significatif au seuil de 5 %. * : significatif au seuil de 10 %. ns : non significatif. Réf. : référence.
RSA : revenu de solidarité active ; ASS : allocation de solidarité spécifique ; AAH : allocation aux adultes handicapés.
Note • La modélisation sous-jacente est un modèle logit simple. Le modèle dichotomique logit porte sur l’estimation de la probabilité d’apparition d’un événement</t>
    </r>
    <r>
      <rPr>
        <i/>
        <sz val="8"/>
        <color indexed="8"/>
        <rFont val="Marianne"/>
        <family val="3"/>
      </rPr>
      <t xml:space="preserve"> (y=1) </t>
    </r>
    <r>
      <rPr>
        <sz val="8"/>
        <color indexed="8"/>
        <rFont val="Marianne"/>
        <family val="3"/>
      </rPr>
      <t>conditionnellement aux variables exogènes</t>
    </r>
    <r>
      <rPr>
        <i/>
        <sz val="8"/>
        <color indexed="8"/>
        <rFont val="Marianne"/>
        <family val="3"/>
      </rPr>
      <t xml:space="preserve"> (x1 et x)</t>
    </r>
    <r>
      <rPr>
        <sz val="8"/>
        <color indexed="8"/>
        <rFont val="Marianne"/>
        <family val="3"/>
      </rPr>
      <t>. Dans le cas d’une variable binaire</t>
    </r>
    <r>
      <rPr>
        <i/>
        <sz val="8"/>
        <color indexed="8"/>
        <rFont val="Marianne"/>
        <family val="3"/>
      </rPr>
      <t xml:space="preserve"> x1</t>
    </r>
    <r>
      <rPr>
        <sz val="8"/>
        <color indexed="8"/>
        <rFont val="Marianne"/>
        <family val="3"/>
      </rPr>
      <t>, l’effet marginal de la variable</t>
    </r>
    <r>
      <rPr>
        <i/>
        <sz val="8"/>
        <color indexed="8"/>
        <rFont val="Marianne"/>
        <family val="3"/>
      </rPr>
      <t xml:space="preserve"> x1 </t>
    </r>
    <r>
      <rPr>
        <sz val="8"/>
        <color indexed="8"/>
        <rFont val="Marianne"/>
        <family val="3"/>
      </rPr>
      <t xml:space="preserve">pour un individu </t>
    </r>
    <r>
      <rPr>
        <i/>
        <sz val="8"/>
        <color indexed="8"/>
        <rFont val="Marianne"/>
        <family val="3"/>
      </rPr>
      <t>i</t>
    </r>
    <r>
      <rPr>
        <sz val="8"/>
        <color indexed="8"/>
        <rFont val="Marianne"/>
        <family val="3"/>
      </rPr>
      <t xml:space="preserve"> est l’écart </t>
    </r>
    <r>
      <rPr>
        <i/>
        <sz val="8"/>
        <color indexed="8"/>
        <rFont val="Marianne"/>
        <family val="3"/>
      </rPr>
      <t>P(y = 1|x1=1, x_i) - P(y = 1|x1=0, x_i)</t>
    </r>
    <r>
      <rPr>
        <sz val="8"/>
        <color indexed="8"/>
        <rFont val="Marianne"/>
        <family val="3"/>
      </rPr>
      <t>. On approche la probabilité P par son estimation résultant du modèle logit. L’effet marginal moyen présenté dans le tableau est la moyenne des effets marginaux individuels.
Pour les maladies chroniques et les restrictions d’activité, les coefficients associés au sexe du bénéficiaire ne sont pas significatifs. Pour les maladies chroniques, les limitations d’activité et le fait d’avoir un risque de dépression, les coefficients associés au lieu de naissance ne sont également pas significatifs. Pour l’état de santé déclaré et le fait d’avoir un risque de dépression, les coefficients associés à la catégorie de communes ne sont pas significatifs.
Ces variables ont, pour cette raison, été enlevées de l’estimation finale. Pour l’ensemble des indicateurs, les coefficients associés au fait de résider
dans un quartier prioritaire de la politique de la ville, au fait de résider en région parisienne ou en province et à la situation de logement des bénéficiaires (locataires, propriétaires, hébergés...) ne sont pas significatifs : ces variables ont donc également été enlevées de l’estimation finale.
Lecture • 36 % des personnes qui bénéficiaient d’un minimum social au 31 décembre 2017 sont au chômage fin 2018. 22 % d’entre elles se déclarent en mauvais ou très mauvais état de santé contre 12 % parmi celles qui sont en emploi. À autres caractéristiques comparables, les bénéficiaires qui sont au chômage ont une probabilité plus forte de se déclarer en mauvais ou en très mauvais état de santé que ceux en emploi (l’effet marginal moyen d’être au chômage est de +8 points de pourcentage).
Champ • Bénéficiaires au 31 décembre 2017 d’une des prestations retenues et résidant en France (hors Mayotte), hors certains bénéficiaires hébergés en institutions (Ehpad, foyers d’accueil médicalisés, etc.).
Source • DREES, enquête auprès des bénéficiaires de minima sociaux (BMS) 2018.</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</si>
</sst>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s>
  <fonts count="47">
    <font>
      <sz val="11"/>
      <color theme="1"/>
      <name val="Calibri"/>
      <family val="2"/>
    </font>
    <font>
      <sz val="11"/>
      <color indexed="8"/>
      <name val="Calibri"/>
      <family val="2"/>
    </font>
    <font>
      <sz val="8"/>
      <color indexed="8"/>
      <name val="Marianne"/>
      <family val="3"/>
    </font>
    <font>
      <b/>
      <vertAlign val="superscript"/>
      <sz val="8"/>
      <color indexed="8"/>
      <name val="Marianne"/>
      <family val="3"/>
    </font>
    <font>
      <b/>
      <sz val="8"/>
      <name val="Marianne"/>
      <family val="3"/>
    </font>
    <font>
      <sz val="8"/>
      <name val="Marianne"/>
      <family val="3"/>
    </font>
    <font>
      <vertAlign val="superscript"/>
      <sz val="8"/>
      <color indexed="8"/>
      <name val="Marianne"/>
      <family val="3"/>
    </font>
    <font>
      <i/>
      <sz val="8"/>
      <color indexed="8"/>
      <name val="Marianne"/>
      <family val="3"/>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8"/>
      <name val="Marianne"/>
      <family val="3"/>
    </font>
    <font>
      <b/>
      <i/>
      <sz val="8"/>
      <color indexed="8"/>
      <name val="Marianne"/>
      <family val="3"/>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Marianne"/>
      <family val="3"/>
    </font>
    <font>
      <b/>
      <sz val="8"/>
      <color theme="1"/>
      <name val="Marianne"/>
      <family val="3"/>
    </font>
    <font>
      <sz val="8"/>
      <color rgb="FF000000"/>
      <name val="Marianne"/>
      <family val="3"/>
    </font>
    <font>
      <b/>
      <sz val="8"/>
      <color rgb="FF000000"/>
      <name val="Marianne"/>
      <family val="3"/>
    </font>
    <font>
      <b/>
      <i/>
      <sz val="8"/>
      <color rgb="FF000000"/>
      <name val="Marianne"/>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hair"/>
      <top style="hair"/>
      <bottom style="hair"/>
    </border>
    <border>
      <left style="hair"/>
      <right style="hair"/>
      <top style="hair"/>
      <bottom/>
    </border>
    <border>
      <left style="hair"/>
      <right style="hair"/>
      <top/>
      <bottom style="hair"/>
    </border>
    <border>
      <left style="hair"/>
      <right style="hair"/>
      <top/>
      <bottom/>
    </border>
    <border>
      <left/>
      <right style="hair"/>
      <top style="hair"/>
      <bottom style="hair"/>
    </border>
    <border>
      <left style="hair"/>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30" fillId="27" borderId="1"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88">
    <xf numFmtId="0" fontId="0" fillId="0" borderId="0" xfId="0" applyFont="1" applyAlignment="1">
      <alignment/>
    </xf>
    <xf numFmtId="1" fontId="42" fillId="0" borderId="0" xfId="0" applyNumberFormat="1" applyFont="1" applyAlignment="1">
      <alignment/>
    </xf>
    <xf numFmtId="0" fontId="42" fillId="0" borderId="0" xfId="0" applyFont="1" applyAlignment="1">
      <alignment/>
    </xf>
    <xf numFmtId="0" fontId="42" fillId="0" borderId="0" xfId="0" applyFont="1" applyFill="1" applyBorder="1" applyAlignment="1">
      <alignment horizontal="center" vertical="center" wrapText="1"/>
    </xf>
    <xf numFmtId="0" fontId="42" fillId="0" borderId="0" xfId="0" applyFont="1" applyBorder="1" applyAlignment="1">
      <alignment horizontal="center" vertical="center" wrapText="1"/>
    </xf>
    <xf numFmtId="164" fontId="42" fillId="0" borderId="0" xfId="0" applyNumberFormat="1" applyFont="1" applyAlignment="1">
      <alignment/>
    </xf>
    <xf numFmtId="0" fontId="42" fillId="0" borderId="0" xfId="0" applyFont="1" applyBorder="1" applyAlignment="1">
      <alignment/>
    </xf>
    <xf numFmtId="0" fontId="42" fillId="0" borderId="0" xfId="0" applyFont="1" applyFill="1" applyAlignment="1">
      <alignment/>
    </xf>
    <xf numFmtId="0" fontId="42" fillId="0" borderId="0" xfId="0" applyFont="1" applyAlignment="1">
      <alignment wrapText="1"/>
    </xf>
    <xf numFmtId="0" fontId="5" fillId="0" borderId="10" xfId="0" applyFont="1" applyBorder="1" applyAlignment="1">
      <alignment horizontal="center" vertical="center"/>
    </xf>
    <xf numFmtId="0" fontId="4" fillId="0" borderId="11" xfId="0" applyFont="1" applyBorder="1" applyAlignment="1">
      <alignment horizontal="center" vertical="center"/>
    </xf>
    <xf numFmtId="0" fontId="43" fillId="0" borderId="11" xfId="0" applyFont="1" applyBorder="1" applyAlignment="1">
      <alignment horizontal="center" vertical="center"/>
    </xf>
    <xf numFmtId="1" fontId="5" fillId="0" borderId="11" xfId="0" applyNumberFormat="1" applyFont="1" applyBorder="1" applyAlignment="1">
      <alignment horizontal="center" vertical="center"/>
    </xf>
    <xf numFmtId="1" fontId="42" fillId="0" borderId="11" xfId="0" applyNumberFormat="1" applyFont="1" applyBorder="1" applyAlignment="1">
      <alignment horizontal="center" vertical="center"/>
    </xf>
    <xf numFmtId="0" fontId="5" fillId="0" borderId="11" xfId="0" applyFont="1" applyBorder="1" applyAlignment="1">
      <alignment horizontal="left" vertical="center"/>
    </xf>
    <xf numFmtId="0" fontId="4" fillId="0" borderId="11" xfId="0" applyFont="1" applyBorder="1" applyAlignment="1">
      <alignment horizontal="center" vertical="center" wrapText="1"/>
    </xf>
    <xf numFmtId="0" fontId="43"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3" fillId="0" borderId="11" xfId="0" applyFont="1" applyBorder="1" applyAlignment="1">
      <alignment horizontal="center" vertical="center" wrapText="1"/>
    </xf>
    <xf numFmtId="0" fontId="42" fillId="0" borderId="11" xfId="0" applyFont="1" applyBorder="1" applyAlignment="1">
      <alignment horizontal="left" vertical="center"/>
    </xf>
    <xf numFmtId="0" fontId="42" fillId="0" borderId="10" xfId="0" applyFont="1" applyBorder="1" applyAlignment="1">
      <alignment horizontal="center" vertical="center"/>
    </xf>
    <xf numFmtId="0" fontId="43" fillId="0" borderId="0" xfId="0" applyFont="1" applyAlignment="1">
      <alignment horizontal="left" vertical="top"/>
    </xf>
    <xf numFmtId="0" fontId="42" fillId="0" borderId="0" xfId="0" applyFont="1" applyAlignment="1">
      <alignment horizontal="right"/>
    </xf>
    <xf numFmtId="0" fontId="4" fillId="33" borderId="11" xfId="0" applyFont="1" applyFill="1" applyBorder="1" applyAlignment="1">
      <alignment horizontal="center" vertical="center" wrapText="1"/>
    </xf>
    <xf numFmtId="0" fontId="43" fillId="0" borderId="12" xfId="0" applyFont="1" applyBorder="1" applyAlignment="1">
      <alignment horizontal="left" vertical="center"/>
    </xf>
    <xf numFmtId="0" fontId="43" fillId="0" borderId="12" xfId="0" applyFont="1" applyBorder="1" applyAlignment="1">
      <alignment horizontal="center" vertical="center"/>
    </xf>
    <xf numFmtId="0" fontId="42" fillId="0" borderId="12" xfId="0" applyFont="1" applyBorder="1" applyAlignment="1">
      <alignment horizontal="center" vertical="center"/>
    </xf>
    <xf numFmtId="0" fontId="5" fillId="0" borderId="12" xfId="0" applyFont="1" applyBorder="1" applyAlignment="1">
      <alignment horizontal="center" vertical="center"/>
    </xf>
    <xf numFmtId="1" fontId="5" fillId="0" borderId="12" xfId="0" applyNumberFormat="1" applyFont="1" applyBorder="1" applyAlignment="1">
      <alignment horizontal="center" vertical="center"/>
    </xf>
    <xf numFmtId="0" fontId="42" fillId="0" borderId="13" xfId="0" applyFont="1" applyBorder="1" applyAlignment="1">
      <alignment horizontal="left" vertical="center"/>
    </xf>
    <xf numFmtId="1" fontId="42" fillId="0" borderId="13" xfId="0" applyNumberFormat="1" applyFont="1" applyBorder="1" applyAlignment="1">
      <alignment horizontal="center" vertical="center"/>
    </xf>
    <xf numFmtId="1" fontId="5" fillId="0" borderId="13" xfId="0" applyNumberFormat="1" applyFont="1" applyBorder="1" applyAlignment="1">
      <alignment horizontal="center" vertical="center"/>
    </xf>
    <xf numFmtId="0" fontId="42" fillId="0" borderId="14" xfId="0" applyFont="1" applyBorder="1" applyAlignment="1">
      <alignment horizontal="left" vertical="center"/>
    </xf>
    <xf numFmtId="1" fontId="42" fillId="0" borderId="14"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42" fillId="0" borderId="12" xfId="0" applyNumberFormat="1" applyFont="1" applyBorder="1" applyAlignment="1">
      <alignment horizontal="center" vertical="center"/>
    </xf>
    <xf numFmtId="0" fontId="42" fillId="0" borderId="13" xfId="0" applyFont="1" applyFill="1" applyBorder="1" applyAlignment="1">
      <alignment horizontal="left" vertical="center"/>
    </xf>
    <xf numFmtId="1" fontId="42" fillId="0" borderId="13" xfId="0" applyNumberFormat="1" applyFont="1" applyFill="1" applyBorder="1" applyAlignment="1">
      <alignment horizontal="center" vertical="center"/>
    </xf>
    <xf numFmtId="0" fontId="42" fillId="0" borderId="13" xfId="0" applyFont="1" applyBorder="1" applyAlignment="1">
      <alignment horizontal="center" vertical="center"/>
    </xf>
    <xf numFmtId="0" fontId="42" fillId="0" borderId="14" xfId="0" applyFont="1" applyFill="1" applyBorder="1" applyAlignment="1">
      <alignment horizontal="left" vertical="center"/>
    </xf>
    <xf numFmtId="1" fontId="42" fillId="0" borderId="14" xfId="0" applyNumberFormat="1" applyFont="1" applyFill="1" applyBorder="1" applyAlignment="1">
      <alignment horizontal="center" vertical="center"/>
    </xf>
    <xf numFmtId="0" fontId="42" fillId="0" borderId="14" xfId="0" applyFont="1" applyBorder="1" applyAlignment="1">
      <alignment horizontal="center" vertical="center"/>
    </xf>
    <xf numFmtId="0" fontId="43" fillId="0" borderId="12" xfId="0" applyFont="1" applyFill="1" applyBorder="1" applyAlignment="1">
      <alignment horizontal="left" vertical="center"/>
    </xf>
    <xf numFmtId="0" fontId="43" fillId="0" borderId="12" xfId="0" applyFont="1" applyFill="1" applyBorder="1" applyAlignment="1">
      <alignment horizontal="center" vertical="center"/>
    </xf>
    <xf numFmtId="0" fontId="44" fillId="33" borderId="13" xfId="0" applyFont="1" applyFill="1" applyBorder="1" applyAlignment="1">
      <alignment horizontal="left" vertical="center" wrapText="1"/>
    </xf>
    <xf numFmtId="0" fontId="44" fillId="33" borderId="13" xfId="0" applyFont="1" applyFill="1" applyBorder="1" applyAlignment="1">
      <alignment horizontal="center" vertical="center" wrapText="1"/>
    </xf>
    <xf numFmtId="1" fontId="44" fillId="33" borderId="13" xfId="0" applyNumberFormat="1" applyFont="1" applyFill="1" applyBorder="1" applyAlignment="1">
      <alignment horizontal="center" vertical="center"/>
    </xf>
    <xf numFmtId="0" fontId="44" fillId="33" borderId="13" xfId="0" applyFont="1" applyFill="1" applyBorder="1" applyAlignment="1">
      <alignment horizontal="center" vertical="center"/>
    </xf>
    <xf numFmtId="1" fontId="44" fillId="33" borderId="13" xfId="0" applyNumberFormat="1" applyFont="1" applyFill="1" applyBorder="1" applyAlignment="1">
      <alignment horizontal="center" vertical="center" wrapText="1"/>
    </xf>
    <xf numFmtId="0" fontId="44" fillId="33" borderId="14" xfId="0" applyFont="1" applyFill="1" applyBorder="1" applyAlignment="1">
      <alignment horizontal="left" vertical="center" wrapText="1"/>
    </xf>
    <xf numFmtId="0" fontId="44" fillId="33" borderId="14" xfId="0" applyFont="1" applyFill="1" applyBorder="1" applyAlignment="1">
      <alignment horizontal="center" vertical="center" wrapText="1"/>
    </xf>
    <xf numFmtId="1" fontId="44" fillId="33" borderId="14" xfId="0" applyNumberFormat="1" applyFont="1" applyFill="1" applyBorder="1" applyAlignment="1">
      <alignment horizontal="center" vertical="center"/>
    </xf>
    <xf numFmtId="1" fontId="44" fillId="33" borderId="14" xfId="0" applyNumberFormat="1" applyFont="1" applyFill="1" applyBorder="1" applyAlignment="1" quotePrefix="1">
      <alignment horizontal="center" vertical="center"/>
    </xf>
    <xf numFmtId="1" fontId="44" fillId="33" borderId="14" xfId="0" applyNumberFormat="1" applyFont="1" applyFill="1" applyBorder="1" applyAlignment="1" quotePrefix="1">
      <alignment horizontal="center" vertical="center" wrapText="1"/>
    </xf>
    <xf numFmtId="1" fontId="44" fillId="33" borderId="13" xfId="0" applyNumberFormat="1" applyFont="1" applyFill="1" applyBorder="1" applyAlignment="1" quotePrefix="1">
      <alignment horizontal="center" vertical="center"/>
    </xf>
    <xf numFmtId="1" fontId="44" fillId="33" borderId="13" xfId="0" applyNumberFormat="1" applyFont="1" applyFill="1" applyBorder="1" applyAlignment="1" quotePrefix="1">
      <alignment horizontal="center" vertical="center" wrapText="1"/>
    </xf>
    <xf numFmtId="1" fontId="44" fillId="33" borderId="14" xfId="0" applyNumberFormat="1" applyFont="1" applyFill="1" applyBorder="1" applyAlignment="1">
      <alignment horizontal="center" vertical="center" wrapText="1"/>
    </xf>
    <xf numFmtId="0" fontId="44" fillId="33" borderId="14" xfId="0" applyFont="1" applyFill="1" applyBorder="1" applyAlignment="1">
      <alignment horizontal="center" vertical="center"/>
    </xf>
    <xf numFmtId="0" fontId="44" fillId="33" borderId="13" xfId="0" applyFont="1" applyFill="1" applyBorder="1" applyAlignment="1" quotePrefix="1">
      <alignment horizontal="center" vertical="center" wrapText="1"/>
    </xf>
    <xf numFmtId="0" fontId="45" fillId="33" borderId="12" xfId="0" applyFont="1" applyFill="1" applyBorder="1" applyAlignment="1">
      <alignment horizontal="left" vertical="center" wrapText="1"/>
    </xf>
    <xf numFmtId="0" fontId="45" fillId="33" borderId="12" xfId="0" applyFont="1" applyFill="1" applyBorder="1" applyAlignment="1">
      <alignment horizontal="center" vertical="center" wrapText="1"/>
    </xf>
    <xf numFmtId="0" fontId="44" fillId="33" borderId="14" xfId="0" applyFont="1" applyFill="1" applyBorder="1" applyAlignment="1" quotePrefix="1">
      <alignment horizontal="center" vertical="center" wrapText="1"/>
    </xf>
    <xf numFmtId="0" fontId="44" fillId="33" borderId="13" xfId="0" applyFont="1" applyFill="1" applyBorder="1" applyAlignment="1" quotePrefix="1">
      <alignment horizontal="center" vertical="center"/>
    </xf>
    <xf numFmtId="0" fontId="44" fillId="33" borderId="14" xfId="0" applyFont="1" applyFill="1" applyBorder="1" applyAlignment="1" quotePrefix="1">
      <alignment horizontal="center" vertical="center"/>
    </xf>
    <xf numFmtId="0" fontId="46" fillId="33" borderId="12" xfId="0" applyFont="1" applyFill="1" applyBorder="1" applyAlignment="1">
      <alignment horizontal="center" vertical="center" wrapText="1"/>
    </xf>
    <xf numFmtId="0" fontId="45" fillId="33" borderId="12" xfId="0" applyFont="1" applyFill="1" applyBorder="1" applyAlignment="1">
      <alignment vertical="center" wrapText="1"/>
    </xf>
    <xf numFmtId="0" fontId="5" fillId="0" borderId="0" xfId="0" applyFont="1" applyFill="1" applyBorder="1" applyAlignment="1">
      <alignment horizontal="left" wrapText="1"/>
    </xf>
    <xf numFmtId="0" fontId="43" fillId="0" borderId="0" xfId="0" applyFont="1" applyAlignment="1">
      <alignment horizontal="left" vertical="top"/>
    </xf>
    <xf numFmtId="0" fontId="43" fillId="0" borderId="11" xfId="0" applyFont="1" applyFill="1" applyBorder="1" applyAlignment="1">
      <alignment horizontal="center" vertical="center" wrapText="1"/>
    </xf>
    <xf numFmtId="0" fontId="43" fillId="0" borderId="11" xfId="0" applyFont="1" applyBorder="1" applyAlignment="1">
      <alignment horizontal="center" vertical="center" wrapText="1"/>
    </xf>
    <xf numFmtId="0" fontId="43" fillId="0" borderId="11" xfId="0" applyFont="1" applyBorder="1" applyAlignment="1">
      <alignment horizontal="center" vertical="center"/>
    </xf>
    <xf numFmtId="0" fontId="4" fillId="0" borderId="11" xfId="0" applyFont="1" applyFill="1" applyBorder="1" applyAlignment="1">
      <alignment horizontal="center" vertical="center" wrapText="1"/>
    </xf>
    <xf numFmtId="0" fontId="42" fillId="0" borderId="0" xfId="0" applyFont="1" applyBorder="1" applyAlignment="1">
      <alignment horizontal="left" wrapText="1"/>
    </xf>
    <xf numFmtId="0" fontId="4" fillId="33" borderId="11" xfId="0" applyFont="1" applyFill="1" applyBorder="1" applyAlignment="1">
      <alignment horizontal="center" vertical="center" wrapText="1"/>
    </xf>
    <xf numFmtId="0" fontId="42" fillId="0" borderId="10" xfId="0" applyFont="1" applyBorder="1" applyAlignment="1">
      <alignment horizontal="center"/>
    </xf>
    <xf numFmtId="0" fontId="42" fillId="0" borderId="15" xfId="0" applyFont="1" applyBorder="1" applyAlignment="1">
      <alignment horizontal="center"/>
    </xf>
    <xf numFmtId="0" fontId="5" fillId="0" borderId="0" xfId="0" applyFont="1" applyBorder="1" applyAlignment="1">
      <alignment horizontal="left" wrapText="1"/>
    </xf>
    <xf numFmtId="0" fontId="4" fillId="33" borderId="0" xfId="0" applyFont="1" applyFill="1" applyAlignment="1">
      <alignment horizontal="left" vertical="top"/>
    </xf>
    <xf numFmtId="0" fontId="42" fillId="0" borderId="0" xfId="0" applyFont="1" applyAlignment="1">
      <alignment horizontal="right"/>
    </xf>
    <xf numFmtId="0" fontId="42" fillId="0" borderId="0" xfId="0" applyFont="1" applyAlignment="1">
      <alignment wrapText="1"/>
    </xf>
    <xf numFmtId="0" fontId="42" fillId="0" borderId="0" xfId="0" applyFont="1" applyBorder="1" applyAlignment="1">
      <alignment horizontal="left"/>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15" xfId="0" applyFont="1" applyBorder="1" applyAlignment="1">
      <alignment horizontal="center" vertical="center"/>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X17"/>
  <sheetViews>
    <sheetView showGridLines="0" zoomScalePageLayoutView="0" workbookViewId="0" topLeftCell="A1">
      <selection activeCell="E28" sqref="E28"/>
    </sheetView>
  </sheetViews>
  <sheetFormatPr defaultColWidth="11.421875" defaultRowHeight="15"/>
  <cols>
    <col min="1" max="1" width="3.7109375" style="2" customWidth="1"/>
    <col min="2" max="2" width="26.421875" style="2" customWidth="1"/>
    <col min="3" max="3" width="14.57421875" style="2" customWidth="1"/>
    <col min="4" max="4" width="7.00390625" style="2" customWidth="1"/>
    <col min="5" max="5" width="7.28125" style="2" customWidth="1"/>
    <col min="6" max="6" width="17.421875" style="2" customWidth="1"/>
    <col min="7" max="10" width="5.57421875" style="2" customWidth="1"/>
    <col min="11" max="11" width="6.421875" style="2" customWidth="1"/>
    <col min="12" max="12" width="9.28125" style="2" customWidth="1"/>
    <col min="13" max="13" width="12.421875" style="2" customWidth="1"/>
    <col min="14" max="14" width="5.421875" style="2" customWidth="1"/>
    <col min="15" max="15" width="5.57421875" style="2" customWidth="1"/>
    <col min="16" max="16" width="6.421875" style="2" bestFit="1" customWidth="1"/>
    <col min="17" max="19" width="5.57421875" style="2" customWidth="1"/>
    <col min="20" max="20" width="8.8515625" style="2" customWidth="1"/>
    <col min="21" max="21" width="13.28125" style="2" customWidth="1"/>
    <col min="22" max="16384" width="11.421875" style="2" customWidth="1"/>
  </cols>
  <sheetData>
    <row r="1" ht="15" customHeight="1"/>
    <row r="2" spans="2:21" ht="11.25">
      <c r="B2" s="67" t="s">
        <v>88</v>
      </c>
      <c r="C2" s="67"/>
      <c r="D2" s="67"/>
      <c r="E2" s="67"/>
      <c r="F2" s="67"/>
      <c r="G2" s="67"/>
      <c r="H2" s="67"/>
      <c r="I2" s="67"/>
      <c r="J2" s="67"/>
      <c r="K2" s="67"/>
      <c r="L2" s="67"/>
      <c r="M2" s="67"/>
      <c r="N2" s="67"/>
      <c r="O2" s="67"/>
      <c r="P2" s="67"/>
      <c r="Q2" s="67"/>
      <c r="R2" s="67"/>
      <c r="S2" s="67"/>
      <c r="T2" s="67"/>
      <c r="U2" s="67"/>
    </row>
    <row r="3" ht="11.25">
      <c r="U3" s="22" t="s">
        <v>39</v>
      </c>
    </row>
    <row r="4" spans="2:23" ht="67.5" customHeight="1">
      <c r="B4" s="1"/>
      <c r="C4" s="16" t="s">
        <v>45</v>
      </c>
      <c r="D4" s="69" t="s">
        <v>11</v>
      </c>
      <c r="E4" s="69"/>
      <c r="F4" s="16" t="s">
        <v>10</v>
      </c>
      <c r="G4" s="68" t="s">
        <v>104</v>
      </c>
      <c r="H4" s="68"/>
      <c r="I4" s="71" t="s">
        <v>110</v>
      </c>
      <c r="J4" s="71"/>
      <c r="K4" s="71" t="s">
        <v>111</v>
      </c>
      <c r="L4" s="71"/>
      <c r="M4" s="16" t="s">
        <v>7</v>
      </c>
      <c r="N4" s="70" t="s">
        <v>1</v>
      </c>
      <c r="O4" s="70"/>
      <c r="P4" s="70" t="s">
        <v>0</v>
      </c>
      <c r="Q4" s="70"/>
      <c r="R4" s="69" t="s">
        <v>2</v>
      </c>
      <c r="S4" s="69"/>
      <c r="T4" s="18" t="s">
        <v>97</v>
      </c>
      <c r="U4" s="18" t="s">
        <v>6</v>
      </c>
      <c r="V4" s="3"/>
      <c r="W4" s="7"/>
    </row>
    <row r="5" spans="2:22" ht="15" customHeight="1">
      <c r="B5" s="20"/>
      <c r="C5" s="18">
        <v>2018</v>
      </c>
      <c r="D5" s="18">
        <v>2012</v>
      </c>
      <c r="E5" s="18">
        <v>2018</v>
      </c>
      <c r="F5" s="23">
        <v>2019</v>
      </c>
      <c r="G5" s="18">
        <v>2012</v>
      </c>
      <c r="H5" s="11">
        <v>2018</v>
      </c>
      <c r="I5" s="15">
        <v>2012</v>
      </c>
      <c r="J5" s="10">
        <v>2018</v>
      </c>
      <c r="K5" s="15">
        <v>2012</v>
      </c>
      <c r="L5" s="10">
        <v>2018</v>
      </c>
      <c r="M5" s="23">
        <v>2019</v>
      </c>
      <c r="N5" s="11">
        <v>2012</v>
      </c>
      <c r="O5" s="11">
        <v>2018</v>
      </c>
      <c r="P5" s="11">
        <v>2012</v>
      </c>
      <c r="Q5" s="11">
        <v>2018</v>
      </c>
      <c r="R5" s="18">
        <v>2012</v>
      </c>
      <c r="S5" s="18">
        <v>2018</v>
      </c>
      <c r="T5" s="11">
        <v>2018</v>
      </c>
      <c r="U5" s="15">
        <v>2019</v>
      </c>
      <c r="V5" s="4"/>
    </row>
    <row r="6" spans="2:23" ht="15" customHeight="1">
      <c r="B6" s="24" t="s">
        <v>89</v>
      </c>
      <c r="C6" s="25"/>
      <c r="D6" s="26"/>
      <c r="E6" s="26"/>
      <c r="F6" s="26"/>
      <c r="G6" s="26"/>
      <c r="H6" s="26"/>
      <c r="I6" s="27"/>
      <c r="J6" s="28"/>
      <c r="K6" s="27"/>
      <c r="L6" s="27"/>
      <c r="M6" s="26"/>
      <c r="N6" s="25"/>
      <c r="O6" s="26"/>
      <c r="P6" s="26"/>
      <c r="Q6" s="26"/>
      <c r="R6" s="26"/>
      <c r="S6" s="26"/>
      <c r="T6" s="26"/>
      <c r="U6" s="26"/>
      <c r="W6" s="1"/>
    </row>
    <row r="7" spans="2:23" ht="15" customHeight="1">
      <c r="B7" s="32" t="s">
        <v>3</v>
      </c>
      <c r="C7" s="33">
        <f>18.88+35.07</f>
        <v>53.95</v>
      </c>
      <c r="D7" s="33">
        <f>12.76+28.76</f>
        <v>41.52</v>
      </c>
      <c r="E7" s="33">
        <f>13.35+28.57</f>
        <v>41.92</v>
      </c>
      <c r="F7" s="33">
        <v>70.53534682703359</v>
      </c>
      <c r="G7" s="33">
        <v>17.08</v>
      </c>
      <c r="H7" s="33">
        <v>21</v>
      </c>
      <c r="I7" s="34">
        <v>12</v>
      </c>
      <c r="J7" s="34">
        <v>15</v>
      </c>
      <c r="K7" s="34">
        <v>22</v>
      </c>
      <c r="L7" s="34">
        <v>29</v>
      </c>
      <c r="M7" s="33">
        <v>52.851203333494304</v>
      </c>
      <c r="N7" s="33">
        <v>54.11</v>
      </c>
      <c r="O7" s="33">
        <v>52.44</v>
      </c>
      <c r="P7" s="33">
        <v>46.61</v>
      </c>
      <c r="Q7" s="33">
        <v>43.79</v>
      </c>
      <c r="R7" s="33">
        <v>24.5</v>
      </c>
      <c r="S7" s="33">
        <v>24.79</v>
      </c>
      <c r="T7" s="33">
        <v>67.44999999999999</v>
      </c>
      <c r="U7" s="33">
        <v>77.1759776273853</v>
      </c>
      <c r="W7" s="1"/>
    </row>
    <row r="8" spans="2:23" ht="15" customHeight="1">
      <c r="B8" s="32" t="s">
        <v>4</v>
      </c>
      <c r="C8" s="33">
        <v>26.15</v>
      </c>
      <c r="D8" s="33">
        <v>29.4</v>
      </c>
      <c r="E8" s="33">
        <v>28.79</v>
      </c>
      <c r="F8" s="33">
        <v>21.521511611838502</v>
      </c>
      <c r="G8" s="33">
        <v>35.51</v>
      </c>
      <c r="H8" s="33">
        <v>36.76</v>
      </c>
      <c r="I8" s="34">
        <v>33</v>
      </c>
      <c r="J8" s="34">
        <v>35</v>
      </c>
      <c r="K8" s="34">
        <v>38</v>
      </c>
      <c r="L8" s="34">
        <v>38</v>
      </c>
      <c r="M8" s="33">
        <v>32.9224479576959</v>
      </c>
      <c r="N8" s="33">
        <v>27.16</v>
      </c>
      <c r="O8" s="33">
        <v>26.57</v>
      </c>
      <c r="P8" s="33">
        <v>30.48</v>
      </c>
      <c r="Q8" s="33">
        <v>31.46</v>
      </c>
      <c r="R8" s="33">
        <v>30.72</v>
      </c>
      <c r="S8" s="33">
        <v>29.07</v>
      </c>
      <c r="T8" s="33">
        <v>23.17</v>
      </c>
      <c r="U8" s="33">
        <v>17.3444756920531</v>
      </c>
      <c r="W8" s="1"/>
    </row>
    <row r="9" spans="2:24" ht="15" customHeight="1">
      <c r="B9" s="29" t="s">
        <v>5</v>
      </c>
      <c r="C9" s="30">
        <v>19.9</v>
      </c>
      <c r="D9" s="30">
        <f>22.65+6.43</f>
        <v>29.08</v>
      </c>
      <c r="E9" s="30">
        <f>22.2+7.09</f>
        <v>29.29</v>
      </c>
      <c r="F9" s="30">
        <v>7.94314156112786</v>
      </c>
      <c r="G9" s="30">
        <v>47.4</v>
      </c>
      <c r="H9" s="30">
        <v>41.64</v>
      </c>
      <c r="I9" s="31">
        <v>55</v>
      </c>
      <c r="J9" s="31">
        <v>49</v>
      </c>
      <c r="K9" s="31">
        <v>40</v>
      </c>
      <c r="L9" s="31">
        <v>32</v>
      </c>
      <c r="M9" s="30">
        <v>14.2263487088098</v>
      </c>
      <c r="N9" s="30">
        <v>18.73</v>
      </c>
      <c r="O9" s="30">
        <v>21</v>
      </c>
      <c r="P9" s="30">
        <v>22.900000000000002</v>
      </c>
      <c r="Q9" s="30">
        <v>24.75</v>
      </c>
      <c r="R9" s="30">
        <v>44.78</v>
      </c>
      <c r="S9" s="30">
        <v>46.14</v>
      </c>
      <c r="T9" s="30">
        <v>9.370000000000001</v>
      </c>
      <c r="U9" s="30">
        <v>5.4795466805616</v>
      </c>
      <c r="W9" s="5"/>
      <c r="X9" s="1"/>
    </row>
    <row r="10" spans="2:23" ht="15" customHeight="1">
      <c r="B10" s="24" t="s">
        <v>90</v>
      </c>
      <c r="C10" s="25"/>
      <c r="D10" s="26"/>
      <c r="E10" s="26"/>
      <c r="F10" s="35"/>
      <c r="G10" s="26"/>
      <c r="H10" s="26"/>
      <c r="I10" s="27"/>
      <c r="J10" s="27"/>
      <c r="K10" s="27"/>
      <c r="L10" s="27"/>
      <c r="M10" s="35"/>
      <c r="N10" s="26"/>
      <c r="O10" s="26"/>
      <c r="P10" s="26"/>
      <c r="Q10" s="26"/>
      <c r="R10" s="26"/>
      <c r="S10" s="26"/>
      <c r="T10" s="26"/>
      <c r="U10" s="35"/>
      <c r="V10" s="1"/>
      <c r="W10" s="5"/>
    </row>
    <row r="11" spans="2:24" ht="15" customHeight="1">
      <c r="B11" s="39" t="s">
        <v>8</v>
      </c>
      <c r="C11" s="40">
        <v>46.01</v>
      </c>
      <c r="D11" s="33" t="s">
        <v>46</v>
      </c>
      <c r="E11" s="33">
        <v>57.86</v>
      </c>
      <c r="F11" s="33">
        <v>38.1</v>
      </c>
      <c r="G11" s="33" t="s">
        <v>46</v>
      </c>
      <c r="H11" s="33">
        <v>74.55</v>
      </c>
      <c r="I11" s="34" t="s">
        <v>46</v>
      </c>
      <c r="J11" s="34">
        <v>83</v>
      </c>
      <c r="K11" s="34" t="s">
        <v>46</v>
      </c>
      <c r="L11" s="34">
        <v>65</v>
      </c>
      <c r="M11" s="33">
        <v>55.8</v>
      </c>
      <c r="N11" s="33" t="s">
        <v>46</v>
      </c>
      <c r="O11" s="41">
        <v>42.97</v>
      </c>
      <c r="P11" s="41" t="s">
        <v>46</v>
      </c>
      <c r="Q11" s="33">
        <v>53.29</v>
      </c>
      <c r="R11" s="33" t="s">
        <v>46</v>
      </c>
      <c r="S11" s="33">
        <v>88.14</v>
      </c>
      <c r="T11" s="41">
        <v>33</v>
      </c>
      <c r="U11" s="33">
        <v>31.7</v>
      </c>
      <c r="V11" s="5"/>
      <c r="W11" s="5"/>
      <c r="X11" s="1"/>
    </row>
    <row r="12" spans="2:24" ht="15" customHeight="1">
      <c r="B12" s="36" t="s">
        <v>9</v>
      </c>
      <c r="C12" s="37">
        <v>53.99</v>
      </c>
      <c r="D12" s="30" t="s">
        <v>46</v>
      </c>
      <c r="E12" s="30">
        <v>42</v>
      </c>
      <c r="F12" s="30">
        <v>61.9</v>
      </c>
      <c r="G12" s="30" t="s">
        <v>46</v>
      </c>
      <c r="H12" s="30">
        <v>25.45</v>
      </c>
      <c r="I12" s="31" t="s">
        <v>46</v>
      </c>
      <c r="J12" s="31">
        <v>17</v>
      </c>
      <c r="K12" s="31" t="s">
        <v>46</v>
      </c>
      <c r="L12" s="31">
        <v>35</v>
      </c>
      <c r="M12" s="30">
        <v>44.2</v>
      </c>
      <c r="N12" s="30" t="s">
        <v>46</v>
      </c>
      <c r="O12" s="38">
        <v>57.03</v>
      </c>
      <c r="P12" s="38" t="s">
        <v>46</v>
      </c>
      <c r="Q12" s="38">
        <v>47</v>
      </c>
      <c r="R12" s="30" t="s">
        <v>46</v>
      </c>
      <c r="S12" s="30">
        <v>11.86</v>
      </c>
      <c r="T12" s="38">
        <v>67</v>
      </c>
      <c r="U12" s="30">
        <v>68.3</v>
      </c>
      <c r="V12" s="1"/>
      <c r="W12" s="5"/>
      <c r="X12" s="1"/>
    </row>
    <row r="13" spans="2:24" ht="15" customHeight="1">
      <c r="B13" s="42" t="s">
        <v>101</v>
      </c>
      <c r="C13" s="43"/>
      <c r="D13" s="35"/>
      <c r="E13" s="35"/>
      <c r="F13" s="26"/>
      <c r="G13" s="35"/>
      <c r="H13" s="35"/>
      <c r="I13" s="28"/>
      <c r="J13" s="28"/>
      <c r="K13" s="28"/>
      <c r="L13" s="28"/>
      <c r="M13" s="26"/>
      <c r="N13" s="26"/>
      <c r="O13" s="35"/>
      <c r="P13" s="35"/>
      <c r="Q13" s="35"/>
      <c r="R13" s="35"/>
      <c r="S13" s="35"/>
      <c r="T13" s="35"/>
      <c r="U13" s="35"/>
      <c r="V13" s="1"/>
      <c r="W13" s="5"/>
      <c r="X13" s="1"/>
    </row>
    <row r="14" spans="2:24" ht="15" customHeight="1">
      <c r="B14" s="39" t="s">
        <v>41</v>
      </c>
      <c r="C14" s="40">
        <v>18.58</v>
      </c>
      <c r="D14" s="33">
        <v>29.03</v>
      </c>
      <c r="E14" s="33">
        <v>28.16</v>
      </c>
      <c r="F14" s="33">
        <v>9.150030087968219</v>
      </c>
      <c r="G14" s="33">
        <v>43.61</v>
      </c>
      <c r="H14" s="33">
        <v>39.25</v>
      </c>
      <c r="I14" s="34">
        <v>51</v>
      </c>
      <c r="J14" s="34">
        <v>47</v>
      </c>
      <c r="K14" s="34">
        <v>36</v>
      </c>
      <c r="L14" s="34">
        <v>29</v>
      </c>
      <c r="M14" s="33">
        <v>16.6195331247596</v>
      </c>
      <c r="N14" s="33">
        <v>14.27</v>
      </c>
      <c r="O14" s="33">
        <v>16.43</v>
      </c>
      <c r="P14" s="33">
        <v>19.69</v>
      </c>
      <c r="Q14" s="33">
        <v>21</v>
      </c>
      <c r="R14" s="33">
        <v>56.91</v>
      </c>
      <c r="S14" s="33">
        <v>55.19</v>
      </c>
      <c r="T14" s="33">
        <v>7.63</v>
      </c>
      <c r="U14" s="33">
        <v>6.17421885541616</v>
      </c>
      <c r="V14" s="1"/>
      <c r="W14" s="5"/>
      <c r="X14" s="1"/>
    </row>
    <row r="15" spans="2:24" ht="15" customHeight="1">
      <c r="B15" s="39" t="s">
        <v>42</v>
      </c>
      <c r="C15" s="40">
        <v>20.56</v>
      </c>
      <c r="D15" s="33">
        <v>20.92</v>
      </c>
      <c r="E15" s="33">
        <v>24.14</v>
      </c>
      <c r="F15" s="33">
        <v>15.960691390312002</v>
      </c>
      <c r="G15" s="33">
        <v>28.11</v>
      </c>
      <c r="H15" s="33">
        <v>31.34</v>
      </c>
      <c r="I15" s="34">
        <v>28</v>
      </c>
      <c r="J15" s="34">
        <v>32</v>
      </c>
      <c r="K15" s="34">
        <v>28</v>
      </c>
      <c r="L15" s="34">
        <v>31</v>
      </c>
      <c r="M15" s="33">
        <v>24.0211750423565</v>
      </c>
      <c r="N15" s="33">
        <v>17.41</v>
      </c>
      <c r="O15" s="33">
        <v>21.92</v>
      </c>
      <c r="P15" s="33">
        <v>21.27</v>
      </c>
      <c r="Q15" s="33">
        <v>24.82</v>
      </c>
      <c r="R15" s="33">
        <v>24.69</v>
      </c>
      <c r="S15" s="33">
        <v>25.43</v>
      </c>
      <c r="T15" s="33">
        <v>17.1</v>
      </c>
      <c r="U15" s="33">
        <v>13.1048351977474</v>
      </c>
      <c r="V15" s="1"/>
      <c r="W15" s="5"/>
      <c r="X15" s="1"/>
    </row>
    <row r="16" spans="2:23" ht="15" customHeight="1">
      <c r="B16" s="36" t="s">
        <v>43</v>
      </c>
      <c r="C16" s="37">
        <v>60.85</v>
      </c>
      <c r="D16" s="30">
        <v>50.05</v>
      </c>
      <c r="E16" s="30">
        <v>47.7</v>
      </c>
      <c r="F16" s="30">
        <v>74.8892785217198</v>
      </c>
      <c r="G16" s="30">
        <v>28.28</v>
      </c>
      <c r="H16" s="30">
        <v>29.41</v>
      </c>
      <c r="I16" s="31">
        <v>21</v>
      </c>
      <c r="J16" s="31">
        <v>21</v>
      </c>
      <c r="K16" s="31">
        <v>36</v>
      </c>
      <c r="L16" s="31">
        <v>40</v>
      </c>
      <c r="M16" s="30">
        <v>59.3592918328838</v>
      </c>
      <c r="N16" s="30">
        <v>68.32</v>
      </c>
      <c r="O16" s="30">
        <v>61.64</v>
      </c>
      <c r="P16" s="38">
        <v>59</v>
      </c>
      <c r="Q16" s="30">
        <v>54.18</v>
      </c>
      <c r="R16" s="30">
        <v>18.4</v>
      </c>
      <c r="S16" s="30">
        <v>19.38</v>
      </c>
      <c r="T16" s="30">
        <v>75.27</v>
      </c>
      <c r="U16" s="30">
        <v>80.7209459468365</v>
      </c>
      <c r="V16" s="1"/>
      <c r="W16" s="5"/>
    </row>
    <row r="17" spans="1:23" ht="84.75" customHeight="1">
      <c r="A17" s="6"/>
      <c r="B17" s="66" t="s">
        <v>125</v>
      </c>
      <c r="C17" s="66"/>
      <c r="D17" s="66"/>
      <c r="E17" s="66"/>
      <c r="F17" s="66"/>
      <c r="G17" s="66"/>
      <c r="H17" s="66"/>
      <c r="I17" s="66"/>
      <c r="J17" s="66"/>
      <c r="K17" s="66"/>
      <c r="L17" s="66"/>
      <c r="M17" s="66"/>
      <c r="N17" s="66"/>
      <c r="O17" s="66"/>
      <c r="P17" s="66"/>
      <c r="Q17" s="66"/>
      <c r="R17" s="66"/>
      <c r="S17" s="66"/>
      <c r="T17" s="66"/>
      <c r="U17" s="66"/>
      <c r="V17" s="1"/>
      <c r="W17" s="5"/>
    </row>
  </sheetData>
  <sheetProtection/>
  <mergeCells count="9">
    <mergeCell ref="B17:U17"/>
    <mergeCell ref="B2:U2"/>
    <mergeCell ref="G4:H4"/>
    <mergeCell ref="D4:E4"/>
    <mergeCell ref="R4:S4"/>
    <mergeCell ref="P4:Q4"/>
    <mergeCell ref="N4:O4"/>
    <mergeCell ref="I4:J4"/>
    <mergeCell ref="K4:L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M47"/>
  <sheetViews>
    <sheetView showGridLines="0" tabSelected="1" zoomScalePageLayoutView="0" workbookViewId="0" topLeftCell="A1">
      <selection activeCell="N8" sqref="N8"/>
    </sheetView>
  </sheetViews>
  <sheetFormatPr defaultColWidth="11.421875" defaultRowHeight="15"/>
  <cols>
    <col min="1" max="1" width="3.7109375" style="2" customWidth="1"/>
    <col min="2" max="2" width="43.28125" style="2" customWidth="1"/>
    <col min="3" max="3" width="11.421875" style="2" customWidth="1"/>
    <col min="4" max="4" width="6.00390625" style="2" customWidth="1"/>
    <col min="5" max="5" width="11.421875" style="2" customWidth="1"/>
    <col min="6" max="6" width="5.8515625" style="2" customWidth="1"/>
    <col min="7" max="7" width="11.421875" style="2" customWidth="1"/>
    <col min="8" max="8" width="5.421875" style="2" customWidth="1"/>
    <col min="9" max="9" width="12.7109375" style="2" customWidth="1"/>
    <col min="10" max="10" width="8.8515625" style="2" customWidth="1"/>
    <col min="11" max="11" width="17.57421875" style="2" customWidth="1"/>
    <col min="12" max="16384" width="11.421875" style="2" customWidth="1"/>
  </cols>
  <sheetData>
    <row r="1" ht="15" customHeight="1"/>
    <row r="2" spans="2:11" ht="15.75" customHeight="1">
      <c r="B2" s="67" t="s">
        <v>124</v>
      </c>
      <c r="C2" s="67"/>
      <c r="D2" s="67"/>
      <c r="E2" s="67"/>
      <c r="F2" s="67"/>
      <c r="G2" s="67"/>
      <c r="H2" s="67"/>
      <c r="I2" s="67"/>
      <c r="J2" s="67"/>
      <c r="K2" s="67"/>
    </row>
    <row r="3" spans="2:11" ht="15.75" customHeight="1">
      <c r="B3" s="74"/>
      <c r="C3" s="73" t="s">
        <v>87</v>
      </c>
      <c r="D3" s="81" t="s">
        <v>100</v>
      </c>
      <c r="E3" s="82"/>
      <c r="F3" s="82"/>
      <c r="G3" s="83"/>
      <c r="H3" s="84" t="s">
        <v>141</v>
      </c>
      <c r="I3" s="85"/>
      <c r="J3" s="70" t="s">
        <v>38</v>
      </c>
      <c r="K3" s="70"/>
    </row>
    <row r="4" spans="2:11" ht="39.75" customHeight="1">
      <c r="B4" s="75"/>
      <c r="C4" s="73"/>
      <c r="D4" s="73" t="s">
        <v>40</v>
      </c>
      <c r="E4" s="73"/>
      <c r="F4" s="73" t="s">
        <v>35</v>
      </c>
      <c r="G4" s="73"/>
      <c r="H4" s="86"/>
      <c r="I4" s="87"/>
      <c r="J4" s="73" t="s">
        <v>65</v>
      </c>
      <c r="K4" s="73"/>
    </row>
    <row r="5" spans="2:11" ht="46.5" customHeight="1">
      <c r="B5" s="75"/>
      <c r="C5" s="73"/>
      <c r="D5" s="23" t="s">
        <v>12</v>
      </c>
      <c r="E5" s="23" t="s">
        <v>64</v>
      </c>
      <c r="F5" s="23" t="s">
        <v>12</v>
      </c>
      <c r="G5" s="23" t="s">
        <v>34</v>
      </c>
      <c r="H5" s="23" t="s">
        <v>12</v>
      </c>
      <c r="I5" s="23" t="s">
        <v>34</v>
      </c>
      <c r="J5" s="23" t="s">
        <v>12</v>
      </c>
      <c r="K5" s="23" t="s">
        <v>64</v>
      </c>
    </row>
    <row r="6" spans="2:11" ht="15" customHeight="1">
      <c r="B6" s="59" t="s">
        <v>91</v>
      </c>
      <c r="C6" s="64"/>
      <c r="D6" s="64"/>
      <c r="E6" s="64"/>
      <c r="F6" s="64"/>
      <c r="G6" s="64"/>
      <c r="H6" s="64"/>
      <c r="I6" s="64"/>
      <c r="J6" s="64"/>
      <c r="K6" s="64"/>
    </row>
    <row r="7" spans="2:11" ht="15" customHeight="1">
      <c r="B7" s="49" t="s">
        <v>13</v>
      </c>
      <c r="C7" s="50">
        <v>52</v>
      </c>
      <c r="D7" s="51">
        <v>30</v>
      </c>
      <c r="E7" s="51" t="s">
        <v>14</v>
      </c>
      <c r="F7" s="51">
        <v>58</v>
      </c>
      <c r="G7" s="51"/>
      <c r="H7" s="51">
        <v>28</v>
      </c>
      <c r="I7" s="51"/>
      <c r="J7" s="56">
        <v>28</v>
      </c>
      <c r="K7" s="50" t="s">
        <v>14</v>
      </c>
    </row>
    <row r="8" spans="2:11" ht="15" customHeight="1">
      <c r="B8" s="44" t="s">
        <v>15</v>
      </c>
      <c r="C8" s="45">
        <v>48</v>
      </c>
      <c r="D8" s="46">
        <v>28</v>
      </c>
      <c r="E8" s="54" t="s">
        <v>74</v>
      </c>
      <c r="F8" s="46">
        <v>58</v>
      </c>
      <c r="G8" s="54"/>
      <c r="H8" s="46">
        <v>28</v>
      </c>
      <c r="I8" s="46"/>
      <c r="J8" s="48">
        <v>24</v>
      </c>
      <c r="K8" s="58" t="s">
        <v>66</v>
      </c>
    </row>
    <row r="9" spans="2:11" ht="15" customHeight="1">
      <c r="B9" s="59" t="s">
        <v>16</v>
      </c>
      <c r="C9" s="60"/>
      <c r="D9" s="60"/>
      <c r="E9" s="60"/>
      <c r="F9" s="60"/>
      <c r="G9" s="60"/>
      <c r="H9" s="60"/>
      <c r="I9" s="60"/>
      <c r="J9" s="60"/>
      <c r="K9" s="60"/>
    </row>
    <row r="10" spans="2:11" ht="15" customHeight="1">
      <c r="B10" s="49" t="s">
        <v>1</v>
      </c>
      <c r="C10" s="50">
        <v>56</v>
      </c>
      <c r="D10" s="50">
        <v>21</v>
      </c>
      <c r="E10" s="50" t="s">
        <v>14</v>
      </c>
      <c r="F10" s="50">
        <v>43</v>
      </c>
      <c r="G10" s="50" t="s">
        <v>14</v>
      </c>
      <c r="H10" s="56">
        <v>16.43</v>
      </c>
      <c r="I10" s="50" t="s">
        <v>14</v>
      </c>
      <c r="J10" s="56">
        <v>21.74</v>
      </c>
      <c r="K10" s="50" t="s">
        <v>14</v>
      </c>
    </row>
    <row r="11" spans="2:11" ht="15" customHeight="1">
      <c r="B11" s="49" t="s">
        <v>0</v>
      </c>
      <c r="C11" s="50">
        <v>11</v>
      </c>
      <c r="D11" s="51">
        <v>24.75</v>
      </c>
      <c r="E11" s="57" t="s">
        <v>17</v>
      </c>
      <c r="F11" s="51">
        <v>53.29</v>
      </c>
      <c r="G11" s="57" t="s">
        <v>17</v>
      </c>
      <c r="H11" s="51">
        <v>21</v>
      </c>
      <c r="I11" s="57" t="s">
        <v>17</v>
      </c>
      <c r="J11" s="56">
        <v>23.87</v>
      </c>
      <c r="K11" s="51" t="s">
        <v>17</v>
      </c>
    </row>
    <row r="12" spans="2:11" ht="15" customHeight="1">
      <c r="B12" s="49" t="s">
        <v>37</v>
      </c>
      <c r="C12" s="50">
        <v>11</v>
      </c>
      <c r="D12" s="51">
        <v>41.64</v>
      </c>
      <c r="E12" s="52" t="s">
        <v>81</v>
      </c>
      <c r="F12" s="51">
        <v>74.55</v>
      </c>
      <c r="G12" s="52" t="s">
        <v>129</v>
      </c>
      <c r="H12" s="51">
        <v>39.25</v>
      </c>
      <c r="I12" s="52" t="s">
        <v>55</v>
      </c>
      <c r="J12" s="56">
        <v>28.72</v>
      </c>
      <c r="K12" s="52" t="s">
        <v>62</v>
      </c>
    </row>
    <row r="13" spans="2:11" ht="15" customHeight="1">
      <c r="B13" s="44" t="s">
        <v>2</v>
      </c>
      <c r="C13" s="45">
        <v>24</v>
      </c>
      <c r="D13" s="46">
        <v>46.14</v>
      </c>
      <c r="E13" s="54" t="s">
        <v>128</v>
      </c>
      <c r="F13" s="46">
        <v>88.11</v>
      </c>
      <c r="G13" s="54" t="s">
        <v>130</v>
      </c>
      <c r="H13" s="46">
        <v>55.13</v>
      </c>
      <c r="I13" s="54" t="s">
        <v>77</v>
      </c>
      <c r="J13" s="48">
        <v>35.92</v>
      </c>
      <c r="K13" s="54" t="s">
        <v>54</v>
      </c>
    </row>
    <row r="14" spans="2:11" ht="15" customHeight="1">
      <c r="B14" s="59" t="s">
        <v>92</v>
      </c>
      <c r="C14" s="60"/>
      <c r="D14" s="60"/>
      <c r="E14" s="60"/>
      <c r="F14" s="60"/>
      <c r="G14" s="60"/>
      <c r="H14" s="60"/>
      <c r="I14" s="60"/>
      <c r="J14" s="60"/>
      <c r="K14" s="60"/>
    </row>
    <row r="15" spans="2:11" ht="15" customHeight="1">
      <c r="B15" s="49" t="s">
        <v>27</v>
      </c>
      <c r="C15" s="50">
        <v>3</v>
      </c>
      <c r="D15" s="56">
        <v>14</v>
      </c>
      <c r="E15" s="52" t="s">
        <v>47</v>
      </c>
      <c r="F15" s="56">
        <v>42</v>
      </c>
      <c r="G15" s="52" t="s">
        <v>131</v>
      </c>
      <c r="H15" s="56">
        <v>16</v>
      </c>
      <c r="I15" s="52" t="s">
        <v>50</v>
      </c>
      <c r="J15" s="51">
        <v>17</v>
      </c>
      <c r="K15" s="52" t="s">
        <v>51</v>
      </c>
    </row>
    <row r="16" spans="2:11" ht="15" customHeight="1">
      <c r="B16" s="49" t="s">
        <v>28</v>
      </c>
      <c r="C16" s="50">
        <v>22</v>
      </c>
      <c r="D16" s="56">
        <v>12</v>
      </c>
      <c r="E16" s="53" t="s">
        <v>47</v>
      </c>
      <c r="F16" s="56">
        <v>37</v>
      </c>
      <c r="G16" s="53" t="s">
        <v>52</v>
      </c>
      <c r="H16" s="56">
        <v>14</v>
      </c>
      <c r="I16" s="53" t="s">
        <v>132</v>
      </c>
      <c r="J16" s="51">
        <v>16</v>
      </c>
      <c r="K16" s="52" t="s">
        <v>61</v>
      </c>
    </row>
    <row r="17" spans="2:11" ht="15" customHeight="1">
      <c r="B17" s="49" t="s">
        <v>102</v>
      </c>
      <c r="C17" s="50">
        <v>44</v>
      </c>
      <c r="D17" s="56">
        <v>30</v>
      </c>
      <c r="E17" s="56" t="str">
        <f>E10</f>
        <v>Réf.</v>
      </c>
      <c r="F17" s="56">
        <v>59</v>
      </c>
      <c r="G17" s="57" t="s">
        <v>14</v>
      </c>
      <c r="H17" s="56">
        <v>28</v>
      </c>
      <c r="I17" s="56" t="str">
        <f>E17</f>
        <v>Réf.</v>
      </c>
      <c r="J17" s="51">
        <v>28</v>
      </c>
      <c r="K17" s="51" t="s">
        <v>14</v>
      </c>
    </row>
    <row r="18" spans="2:11" ht="15" customHeight="1">
      <c r="B18" s="49" t="s">
        <v>103</v>
      </c>
      <c r="C18" s="50">
        <v>24</v>
      </c>
      <c r="D18" s="56">
        <v>43</v>
      </c>
      <c r="E18" s="53" t="s">
        <v>48</v>
      </c>
      <c r="F18" s="56">
        <v>73</v>
      </c>
      <c r="G18" s="53" t="s">
        <v>53</v>
      </c>
      <c r="H18" s="56">
        <v>39</v>
      </c>
      <c r="I18" s="53" t="s">
        <v>56</v>
      </c>
      <c r="J18" s="51">
        <v>32</v>
      </c>
      <c r="K18" s="51" t="s">
        <v>17</v>
      </c>
    </row>
    <row r="19" spans="2:11" ht="15" customHeight="1">
      <c r="B19" s="44" t="s">
        <v>18</v>
      </c>
      <c r="C19" s="45">
        <v>7</v>
      </c>
      <c r="D19" s="48">
        <v>40.65</v>
      </c>
      <c r="E19" s="55" t="s">
        <v>67</v>
      </c>
      <c r="F19" s="48">
        <v>73.3</v>
      </c>
      <c r="G19" s="48" t="s">
        <v>17</v>
      </c>
      <c r="H19" s="48">
        <v>39.7</v>
      </c>
      <c r="I19" s="55" t="s">
        <v>49</v>
      </c>
      <c r="J19" s="46">
        <v>26.84</v>
      </c>
      <c r="K19" s="46" t="s">
        <v>17</v>
      </c>
    </row>
    <row r="20" spans="2:11" ht="15" customHeight="1">
      <c r="B20" s="59" t="s">
        <v>93</v>
      </c>
      <c r="C20" s="60"/>
      <c r="D20" s="60"/>
      <c r="E20" s="60"/>
      <c r="F20" s="60"/>
      <c r="G20" s="60"/>
      <c r="H20" s="60"/>
      <c r="I20" s="60"/>
      <c r="J20" s="60"/>
      <c r="K20" s="60"/>
    </row>
    <row r="21" spans="2:11" ht="15" customHeight="1">
      <c r="B21" s="49" t="s">
        <v>19</v>
      </c>
      <c r="C21" s="50">
        <v>75</v>
      </c>
      <c r="D21" s="51">
        <v>28</v>
      </c>
      <c r="E21" s="51" t="str">
        <f>E17</f>
        <v>Réf.</v>
      </c>
      <c r="F21" s="51">
        <v>58</v>
      </c>
      <c r="G21" s="51"/>
      <c r="H21" s="51">
        <v>28</v>
      </c>
      <c r="I21" s="51"/>
      <c r="J21" s="51">
        <v>25</v>
      </c>
      <c r="K21" s="51"/>
    </row>
    <row r="22" spans="2:11" ht="15" customHeight="1">
      <c r="B22" s="44" t="s">
        <v>94</v>
      </c>
      <c r="C22" s="45">
        <v>25</v>
      </c>
      <c r="D22" s="46">
        <v>35</v>
      </c>
      <c r="E22" s="54" t="s">
        <v>57</v>
      </c>
      <c r="F22" s="46">
        <v>57</v>
      </c>
      <c r="G22" s="46"/>
      <c r="H22" s="46">
        <v>28</v>
      </c>
      <c r="I22" s="46"/>
      <c r="J22" s="46">
        <v>28</v>
      </c>
      <c r="K22" s="46"/>
    </row>
    <row r="23" spans="2:11" ht="15" customHeight="1">
      <c r="B23" s="59" t="s">
        <v>36</v>
      </c>
      <c r="C23" s="60"/>
      <c r="D23" s="60"/>
      <c r="E23" s="60"/>
      <c r="F23" s="60"/>
      <c r="G23" s="60"/>
      <c r="H23" s="60"/>
      <c r="I23" s="60"/>
      <c r="J23" s="60"/>
      <c r="K23" s="60"/>
    </row>
    <row r="24" spans="2:13" ht="15" customHeight="1">
      <c r="B24" s="49" t="s">
        <v>20</v>
      </c>
      <c r="C24" s="50">
        <v>47</v>
      </c>
      <c r="D24" s="51">
        <v>37</v>
      </c>
      <c r="E24" s="52" t="s">
        <v>60</v>
      </c>
      <c r="F24" s="51">
        <v>65</v>
      </c>
      <c r="G24" s="52" t="s">
        <v>75</v>
      </c>
      <c r="H24" s="51">
        <v>33</v>
      </c>
      <c r="I24" s="52" t="s">
        <v>57</v>
      </c>
      <c r="J24" s="53">
        <v>38</v>
      </c>
      <c r="K24" s="53" t="s">
        <v>82</v>
      </c>
      <c r="M24" s="1"/>
    </row>
    <row r="25" spans="2:11" ht="15" customHeight="1">
      <c r="B25" s="44" t="s">
        <v>21</v>
      </c>
      <c r="C25" s="45">
        <v>53</v>
      </c>
      <c r="D25" s="46">
        <v>22</v>
      </c>
      <c r="E25" s="46" t="str">
        <f>E21</f>
        <v>Réf.</v>
      </c>
      <c r="F25" s="46">
        <v>52</v>
      </c>
      <c r="G25" s="47" t="s">
        <v>14</v>
      </c>
      <c r="H25" s="46">
        <v>24</v>
      </c>
      <c r="I25" s="47" t="s">
        <v>14</v>
      </c>
      <c r="J25" s="48">
        <v>15</v>
      </c>
      <c r="K25" s="48" t="s">
        <v>14</v>
      </c>
    </row>
    <row r="26" spans="2:11" ht="15" customHeight="1">
      <c r="B26" s="59" t="s">
        <v>95</v>
      </c>
      <c r="C26" s="60"/>
      <c r="D26" s="60"/>
      <c r="E26" s="60"/>
      <c r="F26" s="60"/>
      <c r="G26" s="60"/>
      <c r="H26" s="60"/>
      <c r="I26" s="60"/>
      <c r="J26" s="60"/>
      <c r="K26" s="60"/>
    </row>
    <row r="27" spans="2:11" ht="15" customHeight="1">
      <c r="B27" s="49" t="s">
        <v>29</v>
      </c>
      <c r="C27" s="50">
        <v>55</v>
      </c>
      <c r="D27" s="51">
        <v>31</v>
      </c>
      <c r="E27" s="51" t="str">
        <f>E25</f>
        <v>Réf.</v>
      </c>
      <c r="F27" s="51">
        <v>62</v>
      </c>
      <c r="G27" s="51" t="s">
        <v>14</v>
      </c>
      <c r="H27" s="52">
        <v>32</v>
      </c>
      <c r="I27" s="51" t="s">
        <v>14</v>
      </c>
      <c r="J27" s="56">
        <v>27</v>
      </c>
      <c r="K27" s="50" t="s">
        <v>14</v>
      </c>
    </row>
    <row r="28" spans="2:11" ht="15" customHeight="1">
      <c r="B28" s="49" t="s">
        <v>30</v>
      </c>
      <c r="C28" s="50">
        <v>19</v>
      </c>
      <c r="D28" s="51">
        <v>25</v>
      </c>
      <c r="E28" s="57" t="s">
        <v>17</v>
      </c>
      <c r="F28" s="51">
        <v>48</v>
      </c>
      <c r="G28" s="51" t="s">
        <v>17</v>
      </c>
      <c r="H28" s="52">
        <v>19</v>
      </c>
      <c r="I28" s="52" t="s">
        <v>139</v>
      </c>
      <c r="J28" s="56">
        <v>25</v>
      </c>
      <c r="K28" s="50" t="s">
        <v>17</v>
      </c>
    </row>
    <row r="29" spans="2:11" ht="15" customHeight="1">
      <c r="B29" s="49" t="s">
        <v>31</v>
      </c>
      <c r="C29" s="50">
        <v>10</v>
      </c>
      <c r="D29" s="51">
        <v>38</v>
      </c>
      <c r="E29" s="52" t="s">
        <v>48</v>
      </c>
      <c r="F29" s="51">
        <v>67</v>
      </c>
      <c r="G29" s="52" t="s">
        <v>134</v>
      </c>
      <c r="H29" s="51">
        <v>35</v>
      </c>
      <c r="I29" s="52" t="s">
        <v>78</v>
      </c>
      <c r="J29" s="53">
        <v>27</v>
      </c>
      <c r="K29" s="61" t="s">
        <v>56</v>
      </c>
    </row>
    <row r="30" spans="2:11" ht="15" customHeight="1">
      <c r="B30" s="49" t="s">
        <v>32</v>
      </c>
      <c r="C30" s="50">
        <v>10</v>
      </c>
      <c r="D30" s="51">
        <v>27</v>
      </c>
      <c r="E30" s="51" t="s">
        <v>17</v>
      </c>
      <c r="F30" s="51">
        <v>53</v>
      </c>
      <c r="G30" s="57" t="s">
        <v>17</v>
      </c>
      <c r="H30" s="51">
        <v>26</v>
      </c>
      <c r="I30" s="57" t="s">
        <v>17</v>
      </c>
      <c r="J30" s="56">
        <v>22</v>
      </c>
      <c r="K30" s="50" t="s">
        <v>17</v>
      </c>
    </row>
    <row r="31" spans="2:11" ht="15" customHeight="1">
      <c r="B31" s="44" t="s">
        <v>33</v>
      </c>
      <c r="C31" s="45">
        <v>6</v>
      </c>
      <c r="D31" s="46">
        <v>18</v>
      </c>
      <c r="E31" s="54" t="s">
        <v>133</v>
      </c>
      <c r="F31" s="46">
        <v>43</v>
      </c>
      <c r="G31" s="54" t="s">
        <v>17</v>
      </c>
      <c r="H31" s="46">
        <v>16</v>
      </c>
      <c r="I31" s="54" t="s">
        <v>58</v>
      </c>
      <c r="J31" s="48">
        <v>20</v>
      </c>
      <c r="K31" s="45" t="s">
        <v>17</v>
      </c>
    </row>
    <row r="32" spans="2:11" ht="15" customHeight="1">
      <c r="B32" s="59" t="s">
        <v>96</v>
      </c>
      <c r="C32" s="60"/>
      <c r="D32" s="60"/>
      <c r="E32" s="60"/>
      <c r="F32" s="60"/>
      <c r="G32" s="60"/>
      <c r="H32" s="60"/>
      <c r="I32" s="60"/>
      <c r="J32" s="60"/>
      <c r="K32" s="60"/>
    </row>
    <row r="33" spans="2:11" ht="15" customHeight="1">
      <c r="B33" s="49" t="s">
        <v>22</v>
      </c>
      <c r="C33" s="50">
        <v>21</v>
      </c>
      <c r="D33" s="51">
        <v>12</v>
      </c>
      <c r="E33" s="51" t="str">
        <f>E25</f>
        <v>Réf.</v>
      </c>
      <c r="F33" s="51">
        <v>42</v>
      </c>
      <c r="G33" s="57" t="s">
        <v>14</v>
      </c>
      <c r="H33" s="51">
        <v>12</v>
      </c>
      <c r="I33" s="57" t="s">
        <v>14</v>
      </c>
      <c r="J33" s="57">
        <v>14</v>
      </c>
      <c r="K33" s="57" t="s">
        <v>14</v>
      </c>
    </row>
    <row r="34" spans="2:11" ht="15" customHeight="1">
      <c r="B34" s="49" t="s">
        <v>23</v>
      </c>
      <c r="C34" s="50">
        <v>36</v>
      </c>
      <c r="D34" s="51">
        <v>22</v>
      </c>
      <c r="E34" s="52" t="s">
        <v>60</v>
      </c>
      <c r="F34" s="51">
        <v>48</v>
      </c>
      <c r="G34" s="52" t="s">
        <v>60</v>
      </c>
      <c r="H34" s="51">
        <v>18</v>
      </c>
      <c r="I34" s="52" t="s">
        <v>59</v>
      </c>
      <c r="J34" s="52">
        <v>23</v>
      </c>
      <c r="K34" s="63" t="s">
        <v>83</v>
      </c>
    </row>
    <row r="35" spans="2:11" ht="15" customHeight="1">
      <c r="B35" s="49" t="s">
        <v>24</v>
      </c>
      <c r="C35" s="50">
        <v>9</v>
      </c>
      <c r="D35" s="51">
        <v>27</v>
      </c>
      <c r="E35" s="52" t="s">
        <v>128</v>
      </c>
      <c r="F35" s="51">
        <v>47</v>
      </c>
      <c r="G35" s="52" t="s">
        <v>76</v>
      </c>
      <c r="H35" s="51">
        <v>21</v>
      </c>
      <c r="I35" s="52" t="s">
        <v>60</v>
      </c>
      <c r="J35" s="52">
        <v>26</v>
      </c>
      <c r="K35" s="63" t="s">
        <v>60</v>
      </c>
    </row>
    <row r="36" spans="2:11" ht="15" customHeight="1">
      <c r="B36" s="49" t="s">
        <v>25</v>
      </c>
      <c r="C36" s="50">
        <v>13</v>
      </c>
      <c r="D36" s="51">
        <v>42</v>
      </c>
      <c r="E36" s="52" t="s">
        <v>135</v>
      </c>
      <c r="F36" s="51">
        <v>73</v>
      </c>
      <c r="G36" s="52" t="s">
        <v>137</v>
      </c>
      <c r="H36" s="51">
        <v>38</v>
      </c>
      <c r="I36" s="52" t="s">
        <v>60</v>
      </c>
      <c r="J36" s="52">
        <v>29</v>
      </c>
      <c r="K36" s="63" t="s">
        <v>84</v>
      </c>
    </row>
    <row r="37" spans="2:11" ht="15" customHeight="1">
      <c r="B37" s="44" t="s">
        <v>26</v>
      </c>
      <c r="C37" s="45">
        <v>21</v>
      </c>
      <c r="D37" s="46">
        <v>50</v>
      </c>
      <c r="E37" s="54" t="s">
        <v>136</v>
      </c>
      <c r="F37" s="46">
        <v>84</v>
      </c>
      <c r="G37" s="54" t="s">
        <v>138</v>
      </c>
      <c r="H37" s="46">
        <v>56</v>
      </c>
      <c r="I37" s="54" t="s">
        <v>79</v>
      </c>
      <c r="J37" s="54">
        <v>40</v>
      </c>
      <c r="K37" s="62" t="s">
        <v>85</v>
      </c>
    </row>
    <row r="38" spans="2:11" ht="15" customHeight="1">
      <c r="B38" s="59" t="s">
        <v>44</v>
      </c>
      <c r="C38" s="65"/>
      <c r="D38" s="65"/>
      <c r="E38" s="65"/>
      <c r="F38" s="65"/>
      <c r="G38" s="65"/>
      <c r="H38" s="65"/>
      <c r="I38" s="65"/>
      <c r="J38" s="65"/>
      <c r="K38" s="65"/>
    </row>
    <row r="39" spans="2:11" ht="15" customHeight="1">
      <c r="B39" s="49" t="s">
        <v>20</v>
      </c>
      <c r="C39" s="56">
        <v>61</v>
      </c>
      <c r="D39" s="51">
        <v>35</v>
      </c>
      <c r="E39" s="51" t="str">
        <f>E33</f>
        <v>Réf.</v>
      </c>
      <c r="F39" s="51">
        <v>59</v>
      </c>
      <c r="G39" s="52" t="str">
        <f>E39</f>
        <v>Réf.</v>
      </c>
      <c r="H39" s="51">
        <v>30</v>
      </c>
      <c r="I39" s="51" t="str">
        <f>G39</f>
        <v>Réf.</v>
      </c>
      <c r="J39" s="56">
        <v>31</v>
      </c>
      <c r="K39" s="56" t="s">
        <v>14</v>
      </c>
    </row>
    <row r="40" spans="2:11" ht="15" customHeight="1">
      <c r="B40" s="44" t="s">
        <v>21</v>
      </c>
      <c r="C40" s="48">
        <v>39</v>
      </c>
      <c r="D40" s="46">
        <v>21</v>
      </c>
      <c r="E40" s="54" t="s">
        <v>50</v>
      </c>
      <c r="F40" s="46">
        <v>56</v>
      </c>
      <c r="G40" s="54" t="s">
        <v>50</v>
      </c>
      <c r="H40" s="46">
        <v>26</v>
      </c>
      <c r="I40" s="54" t="s">
        <v>80</v>
      </c>
      <c r="J40" s="48">
        <v>17</v>
      </c>
      <c r="K40" s="55" t="s">
        <v>50</v>
      </c>
    </row>
    <row r="41" spans="2:11" ht="15" customHeight="1">
      <c r="B41" s="59" t="s">
        <v>68</v>
      </c>
      <c r="C41" s="60"/>
      <c r="D41" s="60"/>
      <c r="E41" s="60"/>
      <c r="F41" s="60"/>
      <c r="G41" s="60"/>
      <c r="H41" s="60"/>
      <c r="I41" s="60"/>
      <c r="J41" s="60"/>
      <c r="K41" s="60"/>
    </row>
    <row r="42" spans="2:11" ht="15" customHeight="1">
      <c r="B42" s="49" t="s">
        <v>69</v>
      </c>
      <c r="C42" s="50">
        <v>77</v>
      </c>
      <c r="D42" s="51">
        <v>30</v>
      </c>
      <c r="E42" s="51"/>
      <c r="F42" s="51">
        <v>58</v>
      </c>
      <c r="G42" s="57" t="s">
        <v>14</v>
      </c>
      <c r="H42" s="51">
        <v>28</v>
      </c>
      <c r="I42" s="57" t="s">
        <v>14</v>
      </c>
      <c r="J42" s="57">
        <v>26</v>
      </c>
      <c r="K42" s="57"/>
    </row>
    <row r="43" spans="2:11" ht="30" customHeight="1">
      <c r="B43" s="49" t="s">
        <v>70</v>
      </c>
      <c r="C43" s="50">
        <v>7</v>
      </c>
      <c r="D43" s="51">
        <v>31</v>
      </c>
      <c r="E43" s="52"/>
      <c r="F43" s="51">
        <v>67</v>
      </c>
      <c r="G43" s="52" t="s">
        <v>84</v>
      </c>
      <c r="H43" s="51">
        <v>32</v>
      </c>
      <c r="I43" s="52" t="s">
        <v>17</v>
      </c>
      <c r="J43" s="52">
        <v>30</v>
      </c>
      <c r="K43" s="63"/>
    </row>
    <row r="44" spans="2:11" ht="15" customHeight="1">
      <c r="B44" s="49" t="s">
        <v>71</v>
      </c>
      <c r="C44" s="50">
        <v>9</v>
      </c>
      <c r="D44" s="51">
        <v>27</v>
      </c>
      <c r="E44" s="52"/>
      <c r="F44" s="51">
        <v>57</v>
      </c>
      <c r="G44" s="52" t="s">
        <v>17</v>
      </c>
      <c r="H44" s="51">
        <v>30</v>
      </c>
      <c r="I44" s="52" t="s">
        <v>17</v>
      </c>
      <c r="J44" s="52">
        <v>26</v>
      </c>
      <c r="K44" s="63"/>
    </row>
    <row r="45" spans="2:11" ht="15" customHeight="1">
      <c r="B45" s="49" t="s">
        <v>72</v>
      </c>
      <c r="C45" s="50">
        <v>3</v>
      </c>
      <c r="D45" s="51">
        <v>32</v>
      </c>
      <c r="E45" s="52"/>
      <c r="F45" s="51">
        <v>60</v>
      </c>
      <c r="G45" s="52" t="s">
        <v>17</v>
      </c>
      <c r="H45" s="51">
        <v>34</v>
      </c>
      <c r="I45" s="52" t="s">
        <v>81</v>
      </c>
      <c r="J45" s="52">
        <v>24</v>
      </c>
      <c r="K45" s="63"/>
    </row>
    <row r="46" spans="2:11" ht="15" customHeight="1">
      <c r="B46" s="44" t="s">
        <v>73</v>
      </c>
      <c r="C46" s="45">
        <v>4</v>
      </c>
      <c r="D46" s="46">
        <v>32</v>
      </c>
      <c r="E46" s="54"/>
      <c r="F46" s="46">
        <v>64</v>
      </c>
      <c r="G46" s="54" t="s">
        <v>17</v>
      </c>
      <c r="H46" s="46">
        <v>36</v>
      </c>
      <c r="I46" s="54" t="s">
        <v>86</v>
      </c>
      <c r="J46" s="54">
        <v>26</v>
      </c>
      <c r="K46" s="62"/>
    </row>
    <row r="47" spans="2:11" ht="211.5" customHeight="1">
      <c r="B47" s="72" t="s">
        <v>142</v>
      </c>
      <c r="C47" s="72"/>
      <c r="D47" s="72"/>
      <c r="E47" s="72"/>
      <c r="F47" s="72"/>
      <c r="G47" s="72"/>
      <c r="H47" s="72"/>
      <c r="I47" s="72"/>
      <c r="J47" s="72"/>
      <c r="K47" s="72"/>
    </row>
  </sheetData>
  <sheetProtection/>
  <mergeCells count="10">
    <mergeCell ref="D3:G3"/>
    <mergeCell ref="H3:I4"/>
    <mergeCell ref="B2:K2"/>
    <mergeCell ref="B47:K47"/>
    <mergeCell ref="J3:K3"/>
    <mergeCell ref="D4:E4"/>
    <mergeCell ref="F4:G4"/>
    <mergeCell ref="J4:K4"/>
    <mergeCell ref="C3:C5"/>
    <mergeCell ref="B3:B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L8"/>
  <sheetViews>
    <sheetView showGridLines="0" zoomScalePageLayoutView="0" workbookViewId="0" topLeftCell="A1">
      <selection activeCell="C11" sqref="C11"/>
    </sheetView>
  </sheetViews>
  <sheetFormatPr defaultColWidth="11.421875" defaultRowHeight="15"/>
  <cols>
    <col min="1" max="1" width="3.7109375" style="2" customWidth="1"/>
    <col min="2" max="2" width="27.421875" style="2" customWidth="1"/>
    <col min="3" max="5" width="12.7109375" style="2" customWidth="1"/>
    <col min="6" max="8" width="10.7109375" style="2" customWidth="1"/>
    <col min="9" max="10" width="12.7109375" style="2" customWidth="1"/>
    <col min="11" max="12" width="10.7109375" style="2" customWidth="1"/>
    <col min="13" max="16384" width="11.421875" style="2" customWidth="1"/>
  </cols>
  <sheetData>
    <row r="1" ht="15" customHeight="1"/>
    <row r="2" spans="2:12" ht="11.25">
      <c r="B2" s="77" t="s">
        <v>116</v>
      </c>
      <c r="C2" s="77"/>
      <c r="D2" s="77"/>
      <c r="E2" s="77"/>
      <c r="F2" s="77"/>
      <c r="G2" s="77"/>
      <c r="H2" s="77"/>
      <c r="I2" s="77"/>
      <c r="J2" s="77"/>
      <c r="K2" s="77"/>
      <c r="L2" s="77"/>
    </row>
    <row r="3" spans="2:12" ht="12" customHeight="1">
      <c r="B3" s="78" t="s">
        <v>39</v>
      </c>
      <c r="C3" s="78"/>
      <c r="D3" s="78"/>
      <c r="E3" s="78"/>
      <c r="F3" s="78"/>
      <c r="G3" s="78"/>
      <c r="H3" s="78"/>
      <c r="I3" s="78"/>
      <c r="J3" s="78"/>
      <c r="K3" s="78"/>
      <c r="L3" s="78"/>
    </row>
    <row r="4" spans="2:12" ht="67.5">
      <c r="B4" s="9"/>
      <c r="C4" s="15" t="s">
        <v>117</v>
      </c>
      <c r="D4" s="15" t="s">
        <v>118</v>
      </c>
      <c r="E4" s="15" t="s">
        <v>119</v>
      </c>
      <c r="F4" s="11" t="s">
        <v>1</v>
      </c>
      <c r="G4" s="11" t="s">
        <v>0</v>
      </c>
      <c r="H4" s="16" t="s">
        <v>126</v>
      </c>
      <c r="I4" s="17" t="s">
        <v>120</v>
      </c>
      <c r="J4" s="16" t="s">
        <v>121</v>
      </c>
      <c r="K4" s="11" t="s">
        <v>2</v>
      </c>
      <c r="L4" s="18" t="s">
        <v>122</v>
      </c>
    </row>
    <row r="5" spans="2:12" ht="15" customHeight="1">
      <c r="B5" s="14" t="s">
        <v>98</v>
      </c>
      <c r="C5" s="12">
        <v>10</v>
      </c>
      <c r="D5" s="12">
        <v>19.86</v>
      </c>
      <c r="E5" s="12">
        <v>25.8</v>
      </c>
      <c r="F5" s="13">
        <v>21.74</v>
      </c>
      <c r="G5" s="13">
        <v>23.87</v>
      </c>
      <c r="H5" s="13">
        <v>28.72</v>
      </c>
      <c r="I5" s="13">
        <v>32.15</v>
      </c>
      <c r="J5" s="13">
        <v>24.61</v>
      </c>
      <c r="K5" s="13">
        <v>35.92</v>
      </c>
      <c r="L5" s="13">
        <v>13.27</v>
      </c>
    </row>
    <row r="6" spans="2:12" ht="15" customHeight="1">
      <c r="B6" s="14" t="s">
        <v>63</v>
      </c>
      <c r="C6" s="12">
        <f>100-(C5+C7)</f>
        <v>44</v>
      </c>
      <c r="D6" s="12">
        <f>100-(D5+D7)</f>
        <v>43.07</v>
      </c>
      <c r="E6" s="12">
        <f>100-(E5+E7)</f>
        <v>43.43</v>
      </c>
      <c r="F6" s="13">
        <f aca="true" t="shared" si="0" ref="F6:L6">100-(F5+F7)</f>
        <v>44.650000000000006</v>
      </c>
      <c r="G6" s="13">
        <f t="shared" si="0"/>
        <v>43.81</v>
      </c>
      <c r="H6" s="13">
        <f t="shared" si="0"/>
        <v>45.44</v>
      </c>
      <c r="I6" s="13">
        <v>45.27</v>
      </c>
      <c r="J6" s="13">
        <v>45.35</v>
      </c>
      <c r="K6" s="13">
        <f>100-(K5+K7)</f>
        <v>39.4</v>
      </c>
      <c r="L6" s="13">
        <f t="shared" si="0"/>
        <v>42.8</v>
      </c>
    </row>
    <row r="7" spans="2:12" ht="15" customHeight="1">
      <c r="B7" s="14" t="s">
        <v>99</v>
      </c>
      <c r="C7" s="12">
        <v>46</v>
      </c>
      <c r="D7" s="12">
        <v>37.07</v>
      </c>
      <c r="E7" s="12">
        <v>30.77</v>
      </c>
      <c r="F7" s="13">
        <v>33.61</v>
      </c>
      <c r="G7" s="13">
        <v>32.32</v>
      </c>
      <c r="H7" s="13">
        <v>25.84</v>
      </c>
      <c r="I7" s="13">
        <v>22.58</v>
      </c>
      <c r="J7" s="13">
        <v>30.04</v>
      </c>
      <c r="K7" s="13">
        <v>24.68</v>
      </c>
      <c r="L7" s="13">
        <v>43.93</v>
      </c>
    </row>
    <row r="8" spans="2:12" ht="86.25" customHeight="1">
      <c r="B8" s="76" t="s">
        <v>140</v>
      </c>
      <c r="C8" s="76"/>
      <c r="D8" s="76"/>
      <c r="E8" s="76"/>
      <c r="F8" s="76"/>
      <c r="G8" s="76"/>
      <c r="H8" s="76"/>
      <c r="I8" s="76"/>
      <c r="J8" s="76"/>
      <c r="K8" s="76"/>
      <c r="L8" s="76"/>
    </row>
  </sheetData>
  <sheetProtection/>
  <mergeCells count="3">
    <mergeCell ref="B8:L8"/>
    <mergeCell ref="B2:L2"/>
    <mergeCell ref="B3:L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18"/>
  <sheetViews>
    <sheetView showGridLines="0" zoomScalePageLayoutView="0" workbookViewId="0" topLeftCell="A1">
      <selection activeCell="A1" sqref="A1"/>
    </sheetView>
  </sheetViews>
  <sheetFormatPr defaultColWidth="11.421875" defaultRowHeight="15"/>
  <cols>
    <col min="1" max="1" width="3.7109375" style="0" customWidth="1"/>
    <col min="2" max="2" width="34.7109375" style="0" customWidth="1"/>
    <col min="3" max="3" width="14.57421875" style="0" customWidth="1"/>
    <col min="4" max="6" width="20.7109375" style="0" customWidth="1"/>
    <col min="7" max="7" width="15.421875" style="0" customWidth="1"/>
  </cols>
  <sheetData>
    <row r="1" ht="15" customHeight="1"/>
    <row r="2" spans="1:8" ht="11.25" customHeight="1">
      <c r="A2" s="2"/>
      <c r="B2" s="67" t="s">
        <v>123</v>
      </c>
      <c r="C2" s="67"/>
      <c r="D2" s="67"/>
      <c r="E2" s="67"/>
      <c r="F2" s="67"/>
      <c r="G2" s="67"/>
      <c r="H2" s="2"/>
    </row>
    <row r="3" spans="1:8" ht="11.25" customHeight="1">
      <c r="A3" s="2"/>
      <c r="B3" s="21"/>
      <c r="C3" s="21"/>
      <c r="D3" s="21"/>
      <c r="E3" s="21"/>
      <c r="F3" s="21"/>
      <c r="G3" s="22" t="s">
        <v>39</v>
      </c>
      <c r="H3" s="2"/>
    </row>
    <row r="4" spans="1:8" ht="15" customHeight="1">
      <c r="A4" s="2"/>
      <c r="B4" s="20"/>
      <c r="C4" s="11" t="s">
        <v>107</v>
      </c>
      <c r="D4" s="11" t="s">
        <v>106</v>
      </c>
      <c r="E4" s="11" t="s">
        <v>105</v>
      </c>
      <c r="F4" s="11" t="s">
        <v>108</v>
      </c>
      <c r="G4" s="11" t="s">
        <v>112</v>
      </c>
      <c r="H4" s="2"/>
    </row>
    <row r="5" spans="1:8" ht="15" customHeight="1">
      <c r="A5" s="2"/>
      <c r="B5" s="19" t="s">
        <v>109</v>
      </c>
      <c r="C5" s="13">
        <f>14.41+2.99</f>
        <v>17.4</v>
      </c>
      <c r="D5" s="13">
        <f>14.2+3.79</f>
        <v>17.99</v>
      </c>
      <c r="E5" s="13">
        <f>17.31+2.98</f>
        <v>20.29</v>
      </c>
      <c r="F5" s="13">
        <f>18.92+3.69</f>
        <v>22.610000000000003</v>
      </c>
      <c r="G5" s="13">
        <f>25.98+7.3</f>
        <v>33.28</v>
      </c>
      <c r="H5" s="2"/>
    </row>
    <row r="6" spans="1:8" ht="15" customHeight="1">
      <c r="A6" s="2"/>
      <c r="B6" s="19" t="s">
        <v>113</v>
      </c>
      <c r="C6" s="13">
        <v>32.25</v>
      </c>
      <c r="D6" s="13">
        <v>40.63</v>
      </c>
      <c r="E6" s="13">
        <v>42.56</v>
      </c>
      <c r="F6" s="13">
        <v>49.74</v>
      </c>
      <c r="G6" s="13">
        <v>53.78</v>
      </c>
      <c r="H6" s="2"/>
    </row>
    <row r="7" spans="1:8" ht="15" customHeight="1">
      <c r="A7" s="2"/>
      <c r="B7" s="19" t="s">
        <v>114</v>
      </c>
      <c r="C7" s="13">
        <v>12.76</v>
      </c>
      <c r="D7" s="13">
        <v>12.59</v>
      </c>
      <c r="E7" s="13">
        <v>14.73</v>
      </c>
      <c r="F7" s="13">
        <v>21.66</v>
      </c>
      <c r="G7" s="13">
        <v>26.67</v>
      </c>
      <c r="H7" s="2"/>
    </row>
    <row r="8" spans="1:8" ht="15" customHeight="1">
      <c r="A8" s="2"/>
      <c r="B8" s="19" t="s">
        <v>115</v>
      </c>
      <c r="C8" s="13">
        <v>18.5</v>
      </c>
      <c r="D8" s="13">
        <v>24.71</v>
      </c>
      <c r="E8" s="13">
        <v>21.95</v>
      </c>
      <c r="F8" s="13">
        <v>24.14</v>
      </c>
      <c r="G8" s="13">
        <v>29.55</v>
      </c>
      <c r="H8" s="2"/>
    </row>
    <row r="9" spans="1:8" ht="119.25" customHeight="1">
      <c r="A9" s="2"/>
      <c r="B9" s="72" t="s">
        <v>127</v>
      </c>
      <c r="C9" s="80"/>
      <c r="D9" s="80"/>
      <c r="E9" s="80"/>
      <c r="F9" s="80"/>
      <c r="G9" s="80"/>
      <c r="H9" s="2"/>
    </row>
    <row r="10" spans="1:8" ht="15">
      <c r="A10" s="2"/>
      <c r="B10" s="2"/>
      <c r="C10" s="2"/>
      <c r="D10" s="2"/>
      <c r="E10" s="2"/>
      <c r="F10" s="2"/>
      <c r="G10" s="2"/>
      <c r="H10" s="2"/>
    </row>
    <row r="11" spans="1:8" ht="15">
      <c r="A11" s="2"/>
      <c r="B11" s="2"/>
      <c r="C11" s="2"/>
      <c r="D11" s="2"/>
      <c r="E11" s="2"/>
      <c r="F11" s="2"/>
      <c r="G11" s="2"/>
      <c r="H11" s="2"/>
    </row>
    <row r="12" spans="1:8" ht="15">
      <c r="A12" s="2"/>
      <c r="B12" s="2"/>
      <c r="C12" s="2"/>
      <c r="D12" s="2"/>
      <c r="E12" s="2"/>
      <c r="F12" s="2"/>
      <c r="G12" s="2"/>
      <c r="H12" s="2"/>
    </row>
    <row r="13" spans="1:8" ht="15">
      <c r="A13" s="2"/>
      <c r="B13" s="2"/>
      <c r="C13" s="2"/>
      <c r="D13" s="2"/>
      <c r="E13" s="2"/>
      <c r="F13" s="2"/>
      <c r="G13" s="2"/>
      <c r="H13" s="2"/>
    </row>
    <row r="14" spans="1:8" ht="15">
      <c r="A14" s="2"/>
      <c r="B14" s="79"/>
      <c r="C14" s="79"/>
      <c r="D14" s="79"/>
      <c r="E14" s="79"/>
      <c r="F14" s="79"/>
      <c r="G14" s="79"/>
      <c r="H14" s="79"/>
    </row>
    <row r="15" spans="1:8" ht="15">
      <c r="A15" s="2"/>
      <c r="B15" s="8"/>
      <c r="C15" s="2"/>
      <c r="D15" s="2"/>
      <c r="E15" s="2"/>
      <c r="F15" s="2"/>
      <c r="G15" s="2"/>
      <c r="H15" s="2"/>
    </row>
    <row r="16" spans="1:8" ht="15">
      <c r="A16" s="2"/>
      <c r="B16" s="2"/>
      <c r="C16" s="2"/>
      <c r="D16" s="2"/>
      <c r="E16" s="2"/>
      <c r="F16" s="2"/>
      <c r="G16" s="2"/>
      <c r="H16" s="2"/>
    </row>
    <row r="17" spans="1:8" ht="15">
      <c r="A17" s="2"/>
      <c r="B17" s="2"/>
      <c r="C17" s="2"/>
      <c r="D17" s="2"/>
      <c r="E17" s="2"/>
      <c r="F17" s="2"/>
      <c r="G17" s="2"/>
      <c r="H17" s="2"/>
    </row>
    <row r="18" spans="1:8" ht="15">
      <c r="A18" s="2"/>
      <c r="B18" s="2"/>
      <c r="C18" s="2"/>
      <c r="D18" s="2"/>
      <c r="E18" s="2"/>
      <c r="F18" s="2"/>
      <c r="G18" s="2"/>
      <c r="H18" s="2"/>
    </row>
  </sheetData>
  <sheetProtection/>
  <mergeCells count="3">
    <mergeCell ref="B14:H14"/>
    <mergeCell ref="B9:G9"/>
    <mergeCell ref="B2:G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Ministères Chargés des Affaires Sociales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CALVO, Mathieu (DREES/OS/LCE)</dc:creator>
  <cp:keywords/>
  <dc:description/>
  <cp:lastModifiedBy>JEANDET, Stéphane (DREES/DIRECTION)</cp:lastModifiedBy>
  <dcterms:created xsi:type="dcterms:W3CDTF">2020-10-01T08:07:49Z</dcterms:created>
  <dcterms:modified xsi:type="dcterms:W3CDTF">2021-06-17T15:27:59Z</dcterms:modified>
  <cp:category/>
  <cp:version/>
  <cp:contentType/>
  <cp:contentStatus/>
</cp:coreProperties>
</file>