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2"/>
  <workbookPr defaultThemeVersion="124226"/>
  <mc:AlternateContent xmlns:mc="http://schemas.openxmlformats.org/markup-compatibility/2006">
    <mc:Choice Requires="x15">
      <x15ac:absPath xmlns:x15ac="http://schemas.microsoft.com/office/spreadsheetml/2010/11/ac" url="/Users/justineduhe/Dropbox (NDBD)/2 - Production/Drees - Panorama/5 - DREES - Panorama - Minima sociaux 2019/Assemblage/DREES - MS 2019 - excel - V2/"/>
    </mc:Choice>
  </mc:AlternateContent>
  <xr:revisionPtr revIDLastSave="0" documentId="13_ncr:1_{116AE4D6-E93D-5040-9C4F-07E754DD36CB}" xr6:coauthVersionLast="44" xr6:coauthVersionMax="44" xr10:uidLastSave="{00000000-0000-0000-0000-000000000000}"/>
  <bookViews>
    <workbookView xWindow="3360" yWindow="2600" windowWidth="19420" windowHeight="15040" xr2:uid="{00000000-000D-0000-FFFF-FFFF00000000}"/>
  </bookViews>
  <sheets>
    <sheet name="Graphique 1" sheetId="1" r:id="rId1"/>
    <sheet name="Graphique 2" sheetId="2" r:id="rId2"/>
    <sheet name="Tableau 1" sheetId="3" r:id="rId3"/>
    <sheet name="Tableau 2 " sheetId="4" r:id="rId4"/>
    <sheet name="Tableau Carte" sheetId="5" r:id="rId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05" i="5" l="1"/>
  <c r="F28" i="4" l="1"/>
  <c r="E28" i="4"/>
  <c r="C28" i="4"/>
  <c r="D28" i="4"/>
  <c r="C26" i="4" l="1"/>
  <c r="C24" i="4"/>
  <c r="C23" i="4"/>
  <c r="E105" i="5" l="1"/>
  <c r="F105" i="5" s="1"/>
  <c r="F8" i="3" l="1"/>
  <c r="AM4" i="2" l="1"/>
</calcChain>
</file>

<file path=xl/sharedStrings.xml><?xml version="1.0" encoding="utf-8"?>
<sst xmlns="http://schemas.openxmlformats.org/spreadsheetml/2006/main" count="305" uniqueCount="283">
  <si>
    <t>Montant des allocations de logement</t>
  </si>
  <si>
    <t>Personne seule</t>
  </si>
  <si>
    <t>Couple 1</t>
  </si>
  <si>
    <t>Temps de travail
(en % du temps
plein Smic brut)</t>
  </si>
  <si>
    <t xml:space="preserve">Salaire en %
du smic
brut tps plein </t>
  </si>
  <si>
    <t>sans enfant</t>
  </si>
  <si>
    <t>1 enfant</t>
  </si>
  <si>
    <t>2 enfants</t>
  </si>
  <si>
    <t>3 enfants</t>
  </si>
  <si>
    <t>Revenu mensuel fiscal de référence (en euros)</t>
  </si>
  <si>
    <t>France entière</t>
  </si>
  <si>
    <t xml:space="preserve">    dont APL</t>
  </si>
  <si>
    <t xml:space="preserve">    dont ALS</t>
  </si>
  <si>
    <t xml:space="preserve">    dont ALF</t>
  </si>
  <si>
    <t>+2,4</t>
  </si>
  <si>
    <t>+0,2</t>
  </si>
  <si>
    <t>+0,6</t>
  </si>
  <si>
    <t>+3,0</t>
  </si>
  <si>
    <t>+1,7</t>
  </si>
  <si>
    <t>+1,9</t>
  </si>
  <si>
    <t>+1,5</t>
  </si>
  <si>
    <t>+0,1</t>
  </si>
  <si>
    <t xml:space="preserve">                                                                                              En %</t>
  </si>
  <si>
    <t>Âge</t>
  </si>
  <si>
    <t>Moins de 25 ans</t>
  </si>
  <si>
    <t>25 à 29 ans</t>
  </si>
  <si>
    <t>30 à 39 ans</t>
  </si>
  <si>
    <t>40 à 49 ans</t>
  </si>
  <si>
    <t>50 à 59 ans</t>
  </si>
  <si>
    <t>60 ans ou plus</t>
  </si>
  <si>
    <t>Propriétaire non accédant</t>
  </si>
  <si>
    <t>N° Dep</t>
  </si>
  <si>
    <t>Département</t>
  </si>
  <si>
    <t>TOTAL CNAF+ MSA</t>
  </si>
  <si>
    <t>Taux pour 100</t>
  </si>
  <si>
    <t>01</t>
  </si>
  <si>
    <t>Ain</t>
  </si>
  <si>
    <t>02</t>
  </si>
  <si>
    <t>Aisne</t>
  </si>
  <si>
    <t>03</t>
  </si>
  <si>
    <t>Allier</t>
  </si>
  <si>
    <t>04</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</si>
  <si>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</si>
  <si>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</si>
  <si>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</si>
  <si>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</si>
  <si>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</si>
  <si>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</si>
  <si>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</si>
  <si>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</si>
  <si>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</si>
  <si>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</si>
  <si>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</si>
  <si>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</si>
  <si>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</si>
  <si>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</si>
  <si>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</si>
  <si>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</si>
  <si>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</si>
  <si>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</si>
  <si>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</si>
  <si>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</si>
  <si>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</si>
  <si>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</si>
  <si>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</si>
  <si>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</si>
  <si>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</si>
  <si>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</si>
  <si>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</si>
  <si>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</si>
  <si>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</si>
  <si>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</si>
  <si>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</si>
  <si>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2A</t>
  </si>
  <si>
    <t>Corse-du-Sud</t>
  </si>
  <si>
    <t>2B</t>
  </si>
  <si>
    <t>Haute-Corse</t>
  </si>
  <si>
    <t>21</t>
  </si>
  <si>
    <t>Côte-d’Or</t>
  </si>
  <si>
    <t>22</t>
  </si>
  <si>
    <t>Côtes-du-Nord</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</si>
  <si>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</si>
  <si>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</si>
  <si>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</si>
  <si>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</si>
  <si>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</si>
  <si>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</si>
  <si>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</si>
  <si>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</si>
  <si>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</si>
  <si>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</si>
  <si>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</si>
  <si>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</si>
  <si>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</si>
  <si>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</si>
  <si>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</si>
  <si>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</si>
  <si>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</si>
  <si>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</si>
  <si>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</si>
  <si>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</si>
  <si>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</si>
  <si>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</si>
  <si>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</si>
  <si>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</si>
  <si>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</si>
  <si>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</si>
  <si>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</si>
  <si>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</si>
  <si>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</si>
  <si>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</si>
  <si>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</si>
  <si>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</si>
  <si>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</si>
  <si>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</si>
  <si>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</si>
  <si>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</si>
  <si>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</si>
  <si>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</si>
  <si>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</si>
  <si>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</si>
  <si>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</si>
  <si>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</si>
  <si>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</si>
  <si>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</si>
  <si>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</si>
  <si>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</si>
  <si>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</si>
  <si>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</si>
  <si>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</si>
  <si>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</si>
  <si>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</si>
  <si>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</si>
  <si>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</si>
  <si>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</si>
  <si>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</si>
  <si>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</si>
  <si>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</si>
  <si>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 xml:space="preserve">Marne </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</si>
  <si>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</si>
  <si>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</si>
  <si>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</si>
  <si>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</si>
  <si>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</si>
  <si>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</si>
  <si>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</si>
  <si>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</si>
  <si>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</si>
  <si>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</si>
  <si>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</si>
  <si>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</si>
  <si>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</si>
  <si>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</si>
  <si>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</si>
  <si>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</si>
  <si>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</si>
  <si>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</si>
  <si>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</si>
  <si>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</si>
  <si>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</si>
  <si>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</si>
  <si>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</si>
  <si>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</si>
  <si>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</si>
  <si>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</si>
  <si>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</si>
  <si>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</si>
  <si>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</si>
  <si>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</si>
  <si>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</si>
  <si>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</si>
  <si>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</si>
  <si>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</si>
  <si>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</si>
  <si>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</si>
  <si>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</si>
  <si>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</si>
  <si>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</si>
  <si>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</si>
  <si>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</si>
  <si>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</si>
  <si>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</si>
  <si>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</si>
  <si>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</si>
  <si>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</si>
  <si>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</si>
  <si>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</si>
  <si>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</si>
  <si>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</si>
  <si>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</si>
  <si>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</si>
  <si>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</si>
  <si>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</si>
  <si>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</si>
  <si>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</si>
  <si>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</si>
  <si>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</si>
  <si>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</si>
  <si>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</si>
  <si>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</si>
  <si>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</si>
  <si>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</si>
  <si>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</si>
  <si>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</si>
  <si>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</si>
  <si>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</si>
  <si>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</si>
  <si>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</si>
  <si>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</si>
  <si>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</si>
  <si>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</si>
  <si>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</si>
  <si>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</si>
  <si>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</si>
  <si>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</si>
  <si>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</si>
  <si>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Territoire-de-Belfort</t>
  </si>
  <si>
    <t>91</t>
  </si>
  <si>
    <t>Essonne</t>
  </si>
  <si>
    <t>92</t>
  </si>
  <si>
    <t>Hauts-de-Seine</t>
  </si>
  <si>
    <t>93</t>
  </si>
  <si>
    <t>Seine-St-Denis</t>
  </si>
  <si>
    <t>94</t>
  </si>
  <si>
    <t>Val-de-Marne</t>
  </si>
  <si>
    <t>95</t>
  </si>
  <si>
    <t>Val-d’Oise</t>
  </si>
  <si>
    <t>Guadeloupe</t>
  </si>
  <si>
    <t>Martinique</t>
  </si>
  <si>
    <t>Guyane</t>
  </si>
  <si>
    <t>La Réunion</t>
  </si>
  <si>
    <t>Mayotte</t>
  </si>
  <si>
    <t>Locataire</t>
  </si>
  <si>
    <t>Accédant à la propriété</t>
  </si>
  <si>
    <t>Résidant en foyer</t>
  </si>
  <si>
    <t>Autres</t>
  </si>
  <si>
    <t>-</t>
  </si>
  <si>
    <r>
      <t>Montant mensuel moyen (en euros courants</t>
    </r>
    <r>
      <rPr>
        <b/>
        <vertAlign val="superscript"/>
        <sz val="8"/>
        <rFont val="Arial"/>
        <family val="2"/>
      </rPr>
      <t>2</t>
    </r>
    <r>
      <rPr>
        <b/>
        <sz val="8"/>
        <rFont val="Arial"/>
        <family val="2"/>
      </rPr>
      <t>)</t>
    </r>
  </si>
  <si>
    <t xml:space="preserve"> ALF</t>
  </si>
  <si>
    <t xml:space="preserve"> ALS</t>
  </si>
  <si>
    <t xml:space="preserve"> APL</t>
  </si>
  <si>
    <t>France métropolitaine</t>
  </si>
  <si>
    <t>ALF</t>
  </si>
  <si>
    <t>ALS</t>
  </si>
  <si>
    <t xml:space="preserve"> </t>
  </si>
  <si>
    <t>Ensemble de la population âgée de 15 ans ou plus</t>
  </si>
  <si>
    <r>
      <t>Personnes couvertes</t>
    </r>
    <r>
      <rPr>
        <vertAlign val="superscript"/>
        <sz val="8"/>
        <rFont val="Arial"/>
        <family val="2"/>
      </rPr>
      <t>1</t>
    </r>
    <r>
      <rPr>
        <sz val="8"/>
        <rFont val="Arial"/>
        <family val="2"/>
      </rPr>
      <t xml:space="preserve"> (en nombre)</t>
    </r>
  </si>
  <si>
    <r>
      <t>Situation familiale</t>
    </r>
    <r>
      <rPr>
        <b/>
        <vertAlign val="superscript"/>
        <sz val="8"/>
        <rFont val="Arial"/>
        <family val="2"/>
      </rPr>
      <t>2</t>
    </r>
  </si>
  <si>
    <r>
      <t>Statut vis-à-vis du logement</t>
    </r>
    <r>
      <rPr>
        <b/>
        <vertAlign val="superscript"/>
        <sz val="8"/>
        <rFont val="Arial"/>
        <family val="2"/>
      </rPr>
      <t>3</t>
    </r>
  </si>
  <si>
    <r>
      <t>Étudiants</t>
    </r>
    <r>
      <rPr>
        <b/>
        <vertAlign val="superscript"/>
        <sz val="8"/>
        <rFont val="Arial"/>
        <family val="2"/>
      </rPr>
      <t>4</t>
    </r>
  </si>
  <si>
    <r>
      <t xml:space="preserve">        famille monoparentale avec enfant(s) ou personne(s) à charge</t>
    </r>
    <r>
      <rPr>
        <vertAlign val="superscript"/>
        <sz val="8"/>
        <rFont val="Arial"/>
        <family val="2"/>
      </rPr>
      <t>1</t>
    </r>
  </si>
  <si>
    <t>FR2</t>
  </si>
  <si>
    <t>FR6</t>
  </si>
  <si>
    <t>-1,4</t>
  </si>
  <si>
    <r>
      <t>pop + 15 ans au 1</t>
    </r>
    <r>
      <rPr>
        <vertAlign val="superscript"/>
        <sz val="8"/>
        <rFont val="Arial"/>
        <family val="2"/>
      </rPr>
      <t xml:space="preserve">er </t>
    </r>
    <r>
      <rPr>
        <sz val="8"/>
        <rFont val="Arial"/>
        <family val="2"/>
      </rPr>
      <t>janvier 2018</t>
    </r>
  </si>
  <si>
    <t>nd</t>
  </si>
  <si>
    <r>
      <t>Part des dépenses destinée aux locataires</t>
    </r>
    <r>
      <rPr>
        <vertAlign val="superscript"/>
        <sz val="8"/>
        <rFont val="Arial"/>
        <family val="2"/>
      </rPr>
      <t xml:space="preserve"> </t>
    </r>
    <r>
      <rPr>
        <sz val="8"/>
        <rFont val="Arial"/>
        <family val="2"/>
      </rPr>
      <t>(en %)</t>
    </r>
  </si>
  <si>
    <r>
      <t>Part des dépenses destinée aux résidents en foyer</t>
    </r>
    <r>
      <rPr>
        <vertAlign val="superscript"/>
        <sz val="8"/>
        <rFont val="Arial"/>
        <family val="2"/>
      </rPr>
      <t xml:space="preserve"> </t>
    </r>
    <r>
      <rPr>
        <sz val="8"/>
        <rFont val="Arial"/>
        <family val="2"/>
      </rPr>
      <t>(en %)</t>
    </r>
  </si>
  <si>
    <r>
      <t>Part des dépenses destinée aux accédants à la propriété</t>
    </r>
    <r>
      <rPr>
        <vertAlign val="superscript"/>
        <sz val="8"/>
        <rFont val="Arial"/>
        <family val="2"/>
      </rPr>
      <t xml:space="preserve"> </t>
    </r>
    <r>
      <rPr>
        <sz val="8"/>
        <rFont val="Arial"/>
        <family val="2"/>
      </rPr>
      <t>(en %)</t>
    </r>
  </si>
  <si>
    <r>
      <t>Évolution annuelle (en euros constants</t>
    </r>
    <r>
      <rPr>
        <vertAlign val="superscript"/>
        <sz val="8"/>
        <rFont val="Arial"/>
        <family val="2"/>
      </rPr>
      <t xml:space="preserve">1 </t>
    </r>
    <r>
      <rPr>
        <sz val="8"/>
        <rFont val="Arial"/>
        <family val="2"/>
      </rPr>
      <t>et en %)</t>
    </r>
  </si>
  <si>
    <r>
      <t>Évolution annuelle (en euros constants</t>
    </r>
    <r>
      <rPr>
        <vertAlign val="superscript"/>
        <sz val="8"/>
        <rFont val="Arial"/>
        <family val="2"/>
      </rPr>
      <t>1</t>
    </r>
    <r>
      <rPr>
        <sz val="8"/>
        <rFont val="Arial"/>
        <family val="2"/>
      </rPr>
      <t xml:space="preserve"> et en %)</t>
    </r>
  </si>
  <si>
    <r>
      <t xml:space="preserve">        femme seule sans personne à charge</t>
    </r>
    <r>
      <rPr>
        <vertAlign val="superscript"/>
        <sz val="8"/>
        <rFont val="Arial"/>
        <family val="2"/>
      </rPr>
      <t>1</t>
    </r>
  </si>
  <si>
    <r>
      <t xml:space="preserve">        avec personne(s) à charge</t>
    </r>
    <r>
      <rPr>
        <vertAlign val="superscript"/>
        <sz val="8"/>
        <rFont val="Arial"/>
        <family val="2"/>
      </rPr>
      <t>1</t>
    </r>
  </si>
  <si>
    <t>2017*</t>
  </si>
  <si>
    <t>Graphique 2 - Évolution du nombre d’allocataires de l’ALF, de l’ALS et de l’APL, depuis 1980</t>
  </si>
  <si>
    <t>Montant annuel total des aides au logement,
(en millions d’euros courants)</t>
  </si>
  <si>
    <t>Revenus d’activité
année n bruts</t>
  </si>
  <si>
    <t>Allocataires d’une aide au logement</t>
  </si>
  <si>
    <t>Tableau 2 - Caractéristiques des allocataires de l’ALF, de l’ALS et de l’APL, fin 2017</t>
  </si>
  <si>
    <t xml:space="preserve">Seul, dont </t>
  </si>
  <si>
    <r>
      <t xml:space="preserve">        homme seul sans personne à charge</t>
    </r>
    <r>
      <rPr>
        <vertAlign val="superscript"/>
        <sz val="8"/>
        <rFont val="Arial"/>
        <family val="2"/>
      </rPr>
      <t>1</t>
    </r>
  </si>
  <si>
    <t xml:space="preserve">Couple, dont </t>
  </si>
  <si>
    <r>
      <t xml:space="preserve">        sans personne à charge</t>
    </r>
    <r>
      <rPr>
        <vertAlign val="superscript"/>
        <sz val="8"/>
        <rFont val="Arial"/>
        <family val="2"/>
      </rPr>
      <t>1</t>
    </r>
  </si>
  <si>
    <t>Effectifs (en nombre)</t>
  </si>
  <si>
    <t>Note &gt; Les montants des aides au logement sont présentés après déduction de la CRDS.
Lecture &gt; Une personne seule allocataire de l’aide au logement perçoit un montant fixe de 269 euros jusqu’à un seuil correspondant
à 381 euros de revenu mensuel fiscal de référence. Au-delà de ce seuil, l’allocation est dégressive selon les revenus du
ménage. L’allocation n’est plus versée quand elle atteint le seuil de 10 euros.
Champ &gt; Ménages louant un logement en zone 2 dans le parc privé, dont le loyer est supérieur ou égal au plafond de loyer
mais inférieur au loyer à partir duquel l’aide est dégressive en fonction du loyer.
Source &gt; Cas types DREES.</t>
  </si>
  <si>
    <t>Tableau 1 - Dépenses annuelles et montant mensuel moyen par foyer allocataire d’une
aide au logement, depuis 2009</t>
  </si>
  <si>
    <t>Note &gt; Il y a une rupture de série en 2016. Pour cette année, le graphique présente à la fois les données semi-définitives et les
données définitives de la CNAF (voir encadré 1, fiche 06).
Champ &gt; Effectifs en France, au 31 décembre de chaque année.
Sources &gt; CNAF ; MSA.</t>
  </si>
  <si>
    <t>Carte 1 - Part d’allocataires d’une aide au logement, fin 2017, parmi la population âgée
de 15 ans ou plus</t>
  </si>
  <si>
    <r>
      <t>Graphique 1 - Montant mensuel de l’allocation logement selon la composition
et les revenus du ménage (en zone 2, au 1</t>
    </r>
    <r>
      <rPr>
        <b/>
        <vertAlign val="superscript"/>
        <sz val="8"/>
        <rFont val="Arial"/>
        <family val="2"/>
      </rPr>
      <t>er</t>
    </r>
    <r>
      <rPr>
        <b/>
        <sz val="8"/>
        <rFont val="Arial"/>
        <family val="2"/>
      </rPr>
      <t xml:space="preserve"> avril 2019)
</t>
    </r>
  </si>
  <si>
    <r>
      <t xml:space="preserve">nd : non disponible.
* À partir de 2016, des données définitives sont fournies par la CNAF concernant les effectifs d’allocataires. Auparavant, il s’agissait
de données semi-définitives (voir encadré 1, fiche 06). Cela engendre une rupture de série pour les montants moyens. Ces
derniers sont calculés à partir des effectifs de l’année </t>
    </r>
    <r>
      <rPr>
        <i/>
        <sz val="8"/>
        <rFont val="Arial"/>
        <family val="2"/>
      </rPr>
      <t>n-1</t>
    </r>
    <r>
      <rPr>
        <sz val="8"/>
        <rFont val="Arial"/>
        <family val="2"/>
      </rPr>
      <t xml:space="preserve"> et de l’année </t>
    </r>
    <r>
      <rPr>
        <i/>
        <sz val="8"/>
        <rFont val="Arial"/>
        <family val="2"/>
      </rPr>
      <t>n</t>
    </r>
    <r>
      <rPr>
        <sz val="8"/>
        <rFont val="Arial"/>
        <family val="2"/>
      </rPr>
      <t xml:space="preserve">. Ainsi, en 2017, le montant moyen est estimé à partir
des données définitives des années 2016 et 2017.
1. Déflateur : indice annuel des prix à la consommation y compris tabac, en France.
2. Dépenses totales de l’année divisées par 12 et par le nombre moyen de foyers bénéficiaires de l’année. Les effectifs moyens de
l’année </t>
    </r>
    <r>
      <rPr>
        <i/>
        <sz val="8"/>
        <rFont val="Arial"/>
        <family val="2"/>
      </rPr>
      <t>n</t>
    </r>
    <r>
      <rPr>
        <sz val="8"/>
        <rFont val="Arial"/>
        <family val="2"/>
      </rPr>
      <t xml:space="preserve"> sont estimés en ajoutant les effectifs au 31 décembre</t>
    </r>
    <r>
      <rPr>
        <i/>
        <sz val="8"/>
        <rFont val="Arial"/>
        <family val="2"/>
      </rPr>
      <t xml:space="preserve"> n-1</t>
    </r>
    <r>
      <rPr>
        <sz val="8"/>
        <rFont val="Arial"/>
        <family val="2"/>
      </rPr>
      <t xml:space="preserve"> à ceux au 31 décembre </t>
    </r>
    <r>
      <rPr>
        <i/>
        <sz val="8"/>
        <rFont val="Arial"/>
        <family val="2"/>
      </rPr>
      <t>n</t>
    </r>
    <r>
      <rPr>
        <sz val="8"/>
        <rFont val="Arial"/>
        <family val="2"/>
      </rPr>
      <t>, que l’on divise par deux.
Champ &gt; Tous régimes, France (hors Mayotte).
Source &gt; CNAF, calculs DREES.</t>
    </r>
  </si>
  <si>
    <t>Ensemble</t>
  </si>
  <si>
    <r>
      <t>nd : non disponible.
1. Une personne à charge, au sens du logement, ne doit pas être allocataire d’une aide au logement par ailleurs.
2. Dans l‘ensemble de la population, les parts ont été calculées au niveau du ménage, sans tenir compte des ménages complexes.
3. Dans l‘ensemble de la population, le statut d’occupation concerne les ménages vivant dans des logements ordinaires (hors foyers).
4. Cette appellation concerne, dans l’ensemble de la population, les personnes du ménage en situation d’études ou en stage non
rémunéré.
Champ &gt; France ; ensemble de la population : ménages ordinaires en France (hors Mayotte).
Sources &gt; CNAF et MSA pour les effectifs ; CNAF pour la répartition (97 % des allocataires d’une aide au logement relèvent
de la CNAF) ; Insee, enquête Emploi 2017, pour la composition des ménages, l’âge des personnes et la part des étudiants dans
l’ensemble de la population ; Insee, SDeS, estimation annuelle du parc de logements au 1</t>
    </r>
    <r>
      <rPr>
        <vertAlign val="superscript"/>
        <sz val="8"/>
        <rFont val="Arial"/>
        <family val="2"/>
      </rPr>
      <t>er</t>
    </r>
    <r>
      <rPr>
        <sz val="8"/>
        <rFont val="Arial"/>
        <family val="2"/>
      </rPr>
      <t xml:space="preserve"> janvier 2018, pour le statut vis-à-vis
du logement dans l’ensemble de la population.</t>
    </r>
  </si>
  <si>
    <r>
      <t>Note &gt; En France, on compte en moyenne 12,1 allocataires d’une aide au logement pour 100 personnes âgées de 15 ans ou
plus, fin 2017.
Champ &gt; France.
Sources &gt; CNAF ; MSA ; Insee, population estimée au 1</t>
    </r>
    <r>
      <rPr>
        <vertAlign val="superscript"/>
        <sz val="8"/>
        <rFont val="Arial"/>
        <family val="2"/>
      </rPr>
      <t>er</t>
    </r>
    <r>
      <rPr>
        <sz val="8"/>
        <rFont val="Arial"/>
        <family val="2"/>
      </rPr>
      <t xml:space="preserve"> janvier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</si>
</sst>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E+00"/>
    <numFmt numFmtId="166" formatCode="#,##0&quot;  &quot;"/>
    <numFmt numFmtId="167" formatCode="0.000"/>
  </numFmts>
  <fonts count="19" x14ac:knownFonts="1">
    <font>
      <sz val="11"/>
      <color theme="1"/>
      <name val="Calibri"/>
      <family val="2"/>
      <scheme val="minor"/>
    </font>
    <font>
      <sz val="11"/>
      <color theme="1"/>
      <name val="Calibri"/>
      <family val="2"/>
      <scheme val="minor"/>
    </font>
    <font>
      <b/>
      <sz val="8"/>
      <name val="Arial"/>
      <family val="2"/>
    </font>
    <font>
      <sz val="8"/>
      <name val="Arial"/>
      <family val="2"/>
    </font>
    <font>
      <sz val="8"/>
      <color theme="1"/>
      <name val="Arial"/>
      <family val="2"/>
    </font>
    <font>
      <b/>
      <sz val="8"/>
      <color theme="1"/>
      <name val="Arial"/>
      <family val="2"/>
    </font>
    <font>
      <i/>
      <sz val="8"/>
      <name val="Arial"/>
      <family val="2"/>
    </font>
    <font>
      <sz val="8"/>
      <color rgb="FF000000"/>
      <name val="Arial"/>
      <family val="2"/>
    </font>
    <font>
      <b/>
      <sz val="8"/>
      <color rgb="FFFF0000"/>
      <name val="Arial"/>
      <family val="2"/>
    </font>
    <font>
      <b/>
      <sz val="10"/>
      <color rgb="FFFF0000"/>
      <name val="Arial"/>
      <family val="2"/>
    </font>
    <font>
      <b/>
      <vertAlign val="superscript"/>
      <sz val="14"/>
      <color rgb="FFFF0000"/>
      <name val="Arial"/>
      <family val="2"/>
    </font>
    <font>
      <sz val="10"/>
      <name val="Arial"/>
      <family val="2"/>
    </font>
    <font>
      <sz val="10"/>
      <color rgb="FFFF0000"/>
      <name val="Arial"/>
      <family val="2"/>
    </font>
    <font>
      <vertAlign val="superscript"/>
      <sz val="8"/>
      <name val="Arial"/>
      <family val="2"/>
    </font>
    <font>
      <sz val="8"/>
      <color theme="1"/>
      <name val="Calibri"/>
      <family val="2"/>
      <scheme val="minor"/>
    </font>
    <font>
      <b/>
      <vertAlign val="superscript"/>
      <sz val="8"/>
      <name val="Arial"/>
      <family val="2"/>
    </font>
    <font>
      <sz val="8"/>
      <color rgb="FFFF0000"/>
      <name val="Arial"/>
      <family val="2"/>
    </font>
    <font>
      <i/>
      <sz val="8"/>
      <color theme="1"/>
      <name val="Arial"/>
      <family val="2"/>
    </font>
    <font>
      <sz val="8"/>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bgColor rgb="FF000000"/>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86">
    <xf numFmtId="0" fontId="0" fillId="0" borderId="0" xfId="0"/>
    <xf numFmtId="0" fontId="3" fillId="0" borderId="0" xfId="0" applyFont="1"/>
    <xf numFmtId="0" fontId="3" fillId="0" borderId="1" xfId="0" applyFont="1" applyBorder="1"/>
    <xf numFmtId="0" fontId="3" fillId="0" borderId="2" xfId="0" applyFont="1" applyBorder="1"/>
    <xf numFmtId="0" fontId="3" fillId="0" borderId="3" xfId="0" applyFont="1" applyBorder="1"/>
    <xf numFmtId="0" fontId="5" fillId="0" borderId="4" xfId="0" applyFont="1" applyBorder="1" applyAlignment="1"/>
    <xf numFmtId="0" fontId="3" fillId="0" borderId="5" xfId="0" applyFont="1" applyBorder="1" applyAlignment="1">
      <alignment wrapText="1"/>
    </xf>
    <xf numFmtId="164" fontId="3" fillId="0" borderId="4" xfId="0" applyNumberFormat="1" applyFont="1" applyBorder="1"/>
    <xf numFmtId="9" fontId="3" fillId="0" borderId="4" xfId="1" applyFont="1" applyBorder="1"/>
    <xf numFmtId="164" fontId="3" fillId="2" borderId="4" xfId="0" applyNumberFormat="1" applyFont="1" applyFill="1" applyBorder="1"/>
    <xf numFmtId="9" fontId="3" fillId="2" borderId="4" xfId="1" applyFont="1" applyFill="1" applyBorder="1"/>
    <xf numFmtId="0" fontId="3" fillId="0" borderId="0" xfId="0" applyFont="1" applyAlignment="1">
      <alignment horizontal="center"/>
    </xf>
    <xf numFmtId="0" fontId="2" fillId="0" borderId="0" xfId="0" applyFont="1" applyAlignment="1">
      <alignment horizontal="left" vertical="top"/>
    </xf>
    <xf numFmtId="0" fontId="2" fillId="0" borderId="0" xfId="0" applyFont="1" applyAlignment="1">
      <alignment wrapText="1"/>
    </xf>
    <xf numFmtId="0" fontId="0" fillId="0" borderId="0" xfId="0" applyAlignment="1">
      <alignment horizontal="center"/>
    </xf>
    <xf numFmtId="0" fontId="4" fillId="0" borderId="6" xfId="0" applyFont="1" applyFill="1" applyBorder="1" applyAlignment="1">
      <alignment horizontal="center" vertical="center" wrapText="1"/>
    </xf>
    <xf numFmtId="0" fontId="3" fillId="0" borderId="0" xfId="0" applyFont="1" applyFill="1"/>
    <xf numFmtId="0" fontId="9" fillId="0" borderId="0" xfId="0" applyFont="1" applyFill="1"/>
    <xf numFmtId="1" fontId="0" fillId="0" borderId="0" xfId="0" applyNumberFormat="1"/>
    <xf numFmtId="0" fontId="0" fillId="0" borderId="0" xfId="0" applyBorder="1"/>
    <xf numFmtId="0" fontId="3" fillId="0" borderId="4" xfId="0" applyFont="1" applyBorder="1"/>
    <xf numFmtId="0" fontId="3" fillId="0" borderId="4" xfId="0" applyFont="1" applyBorder="1" applyAlignment="1">
      <alignment horizontal="center" vertical="center"/>
    </xf>
    <xf numFmtId="0" fontId="2" fillId="0" borderId="0" xfId="0" applyFont="1" applyAlignment="1">
      <alignment horizontal="justify"/>
    </xf>
    <xf numFmtId="0" fontId="12" fillId="0" borderId="0" xfId="0" applyFont="1" applyFill="1"/>
    <xf numFmtId="0" fontId="3" fillId="2" borderId="0" xfId="0" applyFont="1" applyFill="1" applyAlignment="1">
      <alignment vertical="center"/>
    </xf>
    <xf numFmtId="0" fontId="2" fillId="0" borderId="0" xfId="0" applyFont="1" applyAlignment="1">
      <alignment horizontal="right"/>
    </xf>
    <xf numFmtId="0" fontId="3" fillId="0" borderId="4" xfId="0" applyFont="1" applyBorder="1" applyAlignment="1">
      <alignment horizontal="center"/>
    </xf>
    <xf numFmtId="0" fontId="3" fillId="0" borderId="4" xfId="0" applyFont="1" applyBorder="1" applyAlignment="1">
      <alignment horizontal="center" vertical="center" wrapText="1"/>
    </xf>
    <xf numFmtId="3" fontId="3" fillId="2" borderId="4" xfId="0" applyNumberFormat="1" applyFont="1" applyFill="1" applyBorder="1" applyAlignment="1">
      <alignment horizontal="center"/>
    </xf>
    <xf numFmtId="0" fontId="3" fillId="2" borderId="1" xfId="0" applyFont="1" applyFill="1" applyBorder="1"/>
    <xf numFmtId="0" fontId="3" fillId="2" borderId="8" xfId="0" applyFont="1" applyFill="1" applyBorder="1" applyAlignment="1">
      <alignment horizontal="center" vertical="center"/>
    </xf>
    <xf numFmtId="1" fontId="3" fillId="2" borderId="6" xfId="1" applyNumberFormat="1" applyFont="1" applyFill="1" applyBorder="1" applyAlignment="1">
      <alignment horizontal="center" vertical="center"/>
    </xf>
    <xf numFmtId="9" fontId="3" fillId="2" borderId="8" xfId="1" applyNumberFormat="1" applyFont="1" applyFill="1" applyBorder="1" applyAlignment="1">
      <alignment horizontal="center" vertical="center"/>
    </xf>
    <xf numFmtId="1" fontId="3" fillId="2" borderId="5" xfId="1" applyNumberFormat="1" applyFont="1" applyFill="1" applyBorder="1" applyAlignment="1">
      <alignment horizontal="center" vertical="center"/>
    </xf>
    <xf numFmtId="0" fontId="3" fillId="0" borderId="0" xfId="0" applyFont="1" applyBorder="1"/>
    <xf numFmtId="0" fontId="2" fillId="0" borderId="1" xfId="0" applyFont="1" applyFill="1" applyBorder="1"/>
    <xf numFmtId="0" fontId="3" fillId="0" borderId="9" xfId="0" applyFont="1" applyBorder="1" applyAlignment="1">
      <alignment horizontal="center" vertical="center"/>
    </xf>
    <xf numFmtId="0" fontId="3" fillId="0" borderId="10" xfId="0" applyFont="1" applyBorder="1" applyAlignment="1">
      <alignment horizontal="left" vertical="center"/>
    </xf>
    <xf numFmtId="0" fontId="3" fillId="0" borderId="10" xfId="0" applyFont="1" applyBorder="1" applyAlignment="1">
      <alignment horizontal="center" vertical="center" wrapText="1"/>
    </xf>
    <xf numFmtId="0" fontId="3" fillId="0" borderId="11" xfId="0" applyFont="1" applyBorder="1" applyAlignment="1">
      <alignment horizontal="center"/>
    </xf>
    <xf numFmtId="0" fontId="3" fillId="0" borderId="5" xfId="0" applyFont="1" applyBorder="1" applyAlignment="1">
      <alignment horizontal="left"/>
    </xf>
    <xf numFmtId="166" fontId="3" fillId="0" borderId="5" xfId="0" quotePrefix="1" applyNumberFormat="1" applyFont="1" applyBorder="1"/>
    <xf numFmtId="3" fontId="3" fillId="0" borderId="5" xfId="0" applyNumberFormat="1" applyFont="1" applyBorder="1"/>
    <xf numFmtId="0" fontId="3" fillId="0" borderId="12" xfId="0" applyFont="1" applyBorder="1" applyAlignment="1">
      <alignment horizontal="center"/>
    </xf>
    <xf numFmtId="0" fontId="3" fillId="0" borderId="4" xfId="0" applyFont="1" applyBorder="1" applyAlignment="1">
      <alignment horizontal="left"/>
    </xf>
    <xf numFmtId="3" fontId="3" fillId="0" borderId="4" xfId="0" applyNumberFormat="1" applyFont="1" applyBorder="1"/>
    <xf numFmtId="0" fontId="3" fillId="0" borderId="4" xfId="0" applyFont="1" applyFill="1" applyBorder="1" applyAlignment="1">
      <alignment horizontal="left"/>
    </xf>
    <xf numFmtId="166" fontId="3" fillId="3" borderId="4" xfId="0" quotePrefix="1" applyNumberFormat="1" applyFont="1" applyFill="1" applyBorder="1"/>
    <xf numFmtId="0" fontId="3" fillId="0" borderId="0" xfId="0" applyFont="1" applyFill="1" applyBorder="1" applyAlignment="1">
      <alignment horizontal="center"/>
    </xf>
    <xf numFmtId="0" fontId="2" fillId="0" borderId="4" xfId="0" applyFont="1" applyFill="1" applyBorder="1" applyAlignment="1">
      <alignment horizontal="left"/>
    </xf>
    <xf numFmtId="166" fontId="2" fillId="0" borderId="4" xfId="0" quotePrefix="1" applyNumberFormat="1" applyFont="1" applyBorder="1"/>
    <xf numFmtId="0" fontId="2" fillId="0" borderId="0" xfId="0" applyFont="1"/>
    <xf numFmtId="0" fontId="8" fillId="0" borderId="0" xfId="0" applyFont="1" applyFill="1" applyBorder="1" applyAlignment="1">
      <alignment horizontal="left"/>
    </xf>
    <xf numFmtId="166" fontId="8" fillId="0" borderId="0" xfId="0" quotePrefix="1" applyNumberFormat="1" applyFont="1" applyBorder="1"/>
    <xf numFmtId="164" fontId="3" fillId="0" borderId="0" xfId="0" applyNumberFormat="1" applyFont="1" applyBorder="1"/>
    <xf numFmtId="0" fontId="11" fillId="2" borderId="0" xfId="0" applyFont="1" applyFill="1"/>
    <xf numFmtId="0" fontId="0" fillId="2" borderId="0" xfId="0" applyFill="1"/>
    <xf numFmtId="0" fontId="6" fillId="0" borderId="4" xfId="0" applyFont="1" applyBorder="1" applyAlignment="1">
      <alignment horizontal="right" wrapText="1"/>
    </xf>
    <xf numFmtId="3" fontId="3" fillId="0" borderId="4" xfId="0" applyNumberFormat="1" applyFont="1" applyBorder="1" applyAlignment="1">
      <alignment horizontal="center" vertical="center"/>
    </xf>
    <xf numFmtId="0" fontId="3" fillId="0" borderId="4" xfId="0" quotePrefix="1" applyFont="1" applyBorder="1" applyAlignment="1">
      <alignment horizontal="center" vertical="center"/>
    </xf>
    <xf numFmtId="164" fontId="3" fillId="0" borderId="4" xfId="0" quotePrefix="1" applyNumberFormat="1" applyFont="1" applyBorder="1" applyAlignment="1">
      <alignment horizontal="center" vertical="center"/>
    </xf>
    <xf numFmtId="0" fontId="3" fillId="0" borderId="7" xfId="0" applyFont="1" applyBorder="1"/>
    <xf numFmtId="3" fontId="2" fillId="2" borderId="4" xfId="0" applyNumberFormat="1" applyFont="1" applyFill="1" applyBorder="1" applyAlignment="1">
      <alignment horizontal="center"/>
    </xf>
    <xf numFmtId="0" fontId="2" fillId="0" borderId="4" xfId="0" applyFont="1" applyBorder="1" applyAlignment="1">
      <alignment wrapText="1"/>
    </xf>
    <xf numFmtId="3" fontId="2" fillId="0" borderId="4" xfId="0" applyNumberFormat="1" applyFont="1" applyBorder="1" applyAlignment="1">
      <alignment horizontal="center" vertical="center"/>
    </xf>
    <xf numFmtId="0" fontId="2" fillId="0" borderId="4" xfId="0" applyFont="1" applyBorder="1"/>
    <xf numFmtId="1" fontId="2" fillId="0" borderId="4" xfId="0" applyNumberFormat="1" applyFont="1" applyBorder="1" applyAlignment="1">
      <alignment horizontal="center" vertical="center"/>
    </xf>
    <xf numFmtId="0" fontId="2" fillId="2" borderId="1" xfId="0" applyFont="1" applyFill="1" applyBorder="1" applyAlignment="1">
      <alignment vertical="center"/>
    </xf>
    <xf numFmtId="0" fontId="2" fillId="2" borderId="3" xfId="0" applyFont="1" applyFill="1" applyBorder="1" applyAlignment="1">
      <alignment vertical="center"/>
    </xf>
    <xf numFmtId="0" fontId="3" fillId="2" borderId="3" xfId="0" applyFont="1" applyFill="1" applyBorder="1"/>
    <xf numFmtId="0" fontId="2" fillId="2" borderId="1" xfId="0" applyFont="1" applyFill="1" applyBorder="1" applyAlignment="1">
      <alignment horizontal="left"/>
    </xf>
    <xf numFmtId="0" fontId="2" fillId="2" borderId="3" xfId="0" applyFont="1" applyFill="1" applyBorder="1" applyAlignment="1">
      <alignment horizontal="left"/>
    </xf>
    <xf numFmtId="0" fontId="2" fillId="2" borderId="1" xfId="0" applyFont="1" applyFill="1" applyBorder="1"/>
    <xf numFmtId="0" fontId="3" fillId="0" borderId="1" xfId="0" applyFont="1" applyFill="1" applyBorder="1"/>
    <xf numFmtId="0" fontId="2" fillId="2" borderId="8" xfId="0" applyFont="1" applyFill="1" applyBorder="1" applyAlignment="1">
      <alignment horizontal="left"/>
    </xf>
    <xf numFmtId="0" fontId="3" fillId="2" borderId="8" xfId="0" applyFont="1" applyFill="1" applyBorder="1"/>
    <xf numFmtId="1" fontId="3" fillId="2" borderId="6" xfId="0" applyNumberFormat="1" applyFont="1" applyFill="1" applyBorder="1" applyAlignment="1">
      <alignment horizontal="center"/>
    </xf>
    <xf numFmtId="1" fontId="3" fillId="2" borderId="5" xfId="0" applyNumberFormat="1" applyFont="1" applyFill="1" applyBorder="1" applyAlignment="1">
      <alignment horizontal="center"/>
    </xf>
    <xf numFmtId="1" fontId="3" fillId="2" borderId="6" xfId="0" applyNumberFormat="1" applyFont="1" applyFill="1" applyBorder="1" applyAlignment="1">
      <alignment horizontal="center" vertical="center"/>
    </xf>
    <xf numFmtId="3" fontId="2" fillId="2" borderId="4" xfId="0" applyNumberFormat="1" applyFont="1" applyFill="1" applyBorder="1" applyAlignment="1">
      <alignment horizontal="center" vertical="center"/>
    </xf>
    <xf numFmtId="0" fontId="16" fillId="2" borderId="3" xfId="0" applyFont="1" applyFill="1" applyBorder="1"/>
    <xf numFmtId="0" fontId="16" fillId="0" borderId="3" xfId="0" applyFont="1" applyBorder="1"/>
    <xf numFmtId="1" fontId="3" fillId="2" borderId="4" xfId="1" applyNumberFormat="1" applyFont="1" applyFill="1" applyBorder="1" applyAlignment="1">
      <alignment horizontal="center" vertical="center"/>
    </xf>
    <xf numFmtId="0" fontId="2" fillId="0" borderId="13" xfId="0" applyFont="1" applyBorder="1" applyAlignment="1">
      <alignment horizontal="left"/>
    </xf>
    <xf numFmtId="0" fontId="2" fillId="0" borderId="7" xfId="0" applyFont="1" applyBorder="1" applyAlignment="1">
      <alignment horizontal="left"/>
    </xf>
    <xf numFmtId="1" fontId="3" fillId="2" borderId="4" xfId="0" applyNumberFormat="1" applyFont="1" applyFill="1" applyBorder="1" applyAlignment="1">
      <alignment horizontal="center" vertical="center"/>
    </xf>
    <xf numFmtId="3" fontId="3" fillId="2" borderId="4" xfId="0" applyNumberFormat="1" applyFont="1" applyFill="1" applyBorder="1" applyAlignment="1">
      <alignment horizontal="center" vertical="center"/>
    </xf>
    <xf numFmtId="0" fontId="2" fillId="0" borderId="0" xfId="0" applyFont="1" applyBorder="1" applyAlignment="1">
      <alignment horizontal="left"/>
    </xf>
    <xf numFmtId="0" fontId="6" fillId="0" borderId="14" xfId="0" applyFont="1" applyBorder="1" applyAlignment="1">
      <alignment horizontal="center" vertical="center"/>
    </xf>
    <xf numFmtId="0" fontId="17" fillId="0" borderId="14" xfId="0" applyFont="1" applyBorder="1" applyAlignment="1">
      <alignment horizontal="center" vertical="center"/>
    </xf>
    <xf numFmtId="3" fontId="0" fillId="0" borderId="0" xfId="0" applyNumberFormat="1"/>
    <xf numFmtId="164" fontId="8" fillId="2" borderId="0" xfId="1" applyNumberFormat="1" applyFont="1" applyFill="1" applyBorder="1"/>
    <xf numFmtId="164" fontId="3" fillId="2" borderId="5" xfId="0" applyNumberFormat="1" applyFont="1" applyFill="1" applyBorder="1"/>
    <xf numFmtId="0" fontId="3" fillId="2" borderId="4" xfId="0" applyFont="1" applyFill="1" applyBorder="1" applyAlignment="1">
      <alignment horizontal="left"/>
    </xf>
    <xf numFmtId="0" fontId="3" fillId="0" borderId="0" xfId="0" applyFont="1" applyBorder="1" applyAlignment="1">
      <alignment horizontal="center" vertical="center"/>
    </xf>
    <xf numFmtId="164" fontId="3" fillId="0" borderId="0" xfId="0" quotePrefix="1" applyNumberFormat="1" applyFont="1" applyBorder="1" applyAlignment="1">
      <alignment horizontal="center" vertical="center"/>
    </xf>
    <xf numFmtId="164" fontId="4" fillId="0" borderId="0" xfId="0" applyNumberFormat="1" applyFont="1" applyBorder="1" applyAlignment="1">
      <alignment horizontal="center" vertical="center"/>
    </xf>
    <xf numFmtId="0" fontId="16" fillId="0" borderId="0" xfId="0" applyFont="1" applyBorder="1"/>
    <xf numFmtId="1" fontId="3" fillId="2" borderId="0" xfId="0" applyNumberFormat="1" applyFont="1" applyFill="1" applyBorder="1" applyAlignment="1">
      <alignment horizontal="center" vertical="center"/>
    </xf>
    <xf numFmtId="1" fontId="3" fillId="2" borderId="0" xfId="1" applyNumberFormat="1" applyFont="1" applyFill="1" applyBorder="1" applyAlignment="1">
      <alignment horizontal="center" vertical="center"/>
    </xf>
    <xf numFmtId="1" fontId="2" fillId="2" borderId="0" xfId="1" applyNumberFormat="1" applyFont="1" applyFill="1" applyBorder="1" applyAlignment="1">
      <alignment horizontal="center" vertical="center"/>
    </xf>
    <xf numFmtId="0" fontId="3" fillId="0" borderId="0" xfId="0" applyFont="1" applyFill="1" applyBorder="1"/>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3" fontId="5" fillId="0" borderId="17" xfId="0" applyNumberFormat="1" applyFont="1" applyBorder="1" applyAlignment="1">
      <alignment horizontal="center" vertical="center"/>
    </xf>
    <xf numFmtId="3" fontId="5" fillId="0" borderId="18" xfId="0" applyNumberFormat="1" applyFont="1" applyBorder="1" applyAlignment="1">
      <alignment horizontal="center" vertical="center"/>
    </xf>
    <xf numFmtId="3" fontId="4" fillId="0" borderId="17" xfId="0" applyNumberFormat="1" applyFont="1" applyBorder="1" applyAlignment="1">
      <alignment horizontal="center" vertical="center"/>
    </xf>
    <xf numFmtId="3" fontId="4" fillId="0" borderId="18" xfId="0" applyNumberFormat="1" applyFont="1" applyBorder="1" applyAlignment="1">
      <alignment horizontal="center" vertical="center"/>
    </xf>
    <xf numFmtId="1" fontId="4" fillId="0" borderId="17" xfId="0" quotePrefix="1" applyNumberFormat="1" applyFont="1" applyBorder="1" applyAlignment="1">
      <alignment horizontal="center" vertical="center"/>
    </xf>
    <xf numFmtId="1" fontId="4" fillId="0" borderId="18" xfId="0" quotePrefix="1" applyNumberFormat="1" applyFont="1" applyBorder="1" applyAlignment="1">
      <alignment horizontal="center" vertical="center"/>
    </xf>
    <xf numFmtId="1" fontId="5" fillId="0" borderId="17" xfId="0" applyNumberFormat="1" applyFont="1" applyBorder="1" applyAlignment="1">
      <alignment horizontal="center" vertical="center"/>
    </xf>
    <xf numFmtId="1" fontId="5" fillId="0" borderId="18" xfId="0" applyNumberFormat="1" applyFont="1" applyBorder="1" applyAlignment="1">
      <alignment horizontal="center" vertical="center"/>
    </xf>
    <xf numFmtId="0" fontId="3" fillId="0" borderId="18" xfId="0" applyFont="1" applyBorder="1" applyAlignment="1">
      <alignment horizontal="center" vertical="center"/>
    </xf>
    <xf numFmtId="164" fontId="4" fillId="0" borderId="17" xfId="0" applyNumberFormat="1" applyFont="1" applyBorder="1" applyAlignment="1">
      <alignment horizontal="center" vertical="center"/>
    </xf>
    <xf numFmtId="164" fontId="4" fillId="0" borderId="18" xfId="0" applyNumberFormat="1" applyFont="1" applyBorder="1" applyAlignment="1">
      <alignment horizontal="center" vertical="center"/>
    </xf>
    <xf numFmtId="0" fontId="3" fillId="0" borderId="0" xfId="0" applyFont="1" applyAlignment="1">
      <alignment horizontal="center" wrapText="1"/>
    </xf>
    <xf numFmtId="0" fontId="2" fillId="0" borderId="0" xfId="0" applyFont="1" applyAlignment="1">
      <alignment horizontal="left"/>
    </xf>
    <xf numFmtId="0" fontId="2" fillId="0" borderId="0" xfId="0" applyFont="1" applyBorder="1" applyAlignment="1">
      <alignment horizontal="center"/>
    </xf>
    <xf numFmtId="0" fontId="4" fillId="0" borderId="0" xfId="0" applyFont="1"/>
    <xf numFmtId="0" fontId="4" fillId="2" borderId="5" xfId="0" applyFont="1" applyFill="1" applyBorder="1" applyAlignment="1">
      <alignment horizontal="center" vertical="center"/>
    </xf>
    <xf numFmtId="0" fontId="4" fillId="0" borderId="3" xfId="0" applyFont="1" applyBorder="1"/>
    <xf numFmtId="3" fontId="2" fillId="2" borderId="0" xfId="0" applyNumberFormat="1" applyFont="1" applyFill="1" applyAlignment="1">
      <alignment vertical="center"/>
    </xf>
    <xf numFmtId="3" fontId="3" fillId="0" borderId="0" xfId="0" applyNumberFormat="1" applyFont="1"/>
    <xf numFmtId="0" fontId="4" fillId="0" borderId="17" xfId="0" quotePrefix="1" applyFont="1" applyBorder="1" applyAlignment="1">
      <alignment horizontal="center" vertical="center"/>
    </xf>
    <xf numFmtId="3" fontId="4" fillId="0" borderId="0" xfId="0" applyNumberFormat="1" applyFont="1"/>
    <xf numFmtId="0" fontId="4" fillId="0" borderId="0" xfId="0" applyFont="1" applyAlignment="1">
      <alignment horizontal="center"/>
    </xf>
    <xf numFmtId="0" fontId="14" fillId="0" borderId="0" xfId="0" applyFont="1"/>
    <xf numFmtId="0" fontId="14" fillId="0" borderId="14" xfId="0" applyFont="1" applyBorder="1"/>
    <xf numFmtId="0" fontId="2" fillId="0" borderId="14" xfId="0" applyFont="1" applyBorder="1"/>
    <xf numFmtId="0" fontId="2" fillId="0" borderId="14" xfId="0" applyFont="1" applyFill="1" applyBorder="1"/>
    <xf numFmtId="0" fontId="2" fillId="2" borderId="14" xfId="0" applyFont="1" applyFill="1" applyBorder="1"/>
    <xf numFmtId="3" fontId="14" fillId="0" borderId="14" xfId="0" applyNumberFormat="1" applyFont="1" applyBorder="1"/>
    <xf numFmtId="3" fontId="3" fillId="0" borderId="14" xfId="0" applyNumberFormat="1" applyFont="1" applyBorder="1"/>
    <xf numFmtId="3" fontId="14" fillId="0" borderId="14" xfId="0" applyNumberFormat="1" applyFont="1" applyFill="1" applyBorder="1"/>
    <xf numFmtId="3" fontId="14" fillId="2" borderId="14" xfId="0" applyNumberFormat="1" applyFont="1" applyFill="1" applyBorder="1"/>
    <xf numFmtId="1" fontId="14" fillId="0" borderId="14" xfId="0" applyNumberFormat="1" applyFont="1" applyBorder="1"/>
    <xf numFmtId="0" fontId="3" fillId="0" borderId="0" xfId="0" applyFont="1" applyBorder="1" applyAlignment="1">
      <alignment horizontal="left" vertical="center"/>
    </xf>
    <xf numFmtId="1" fontId="14" fillId="0" borderId="0" xfId="0" applyNumberFormat="1" applyFont="1"/>
    <xf numFmtId="0" fontId="14" fillId="0" borderId="0" xfId="0" applyFont="1" applyAlignment="1">
      <alignment vertical="top"/>
    </xf>
    <xf numFmtId="0" fontId="3" fillId="0" borderId="0" xfId="0" applyFont="1" applyAlignment="1">
      <alignment horizontal="right"/>
    </xf>
    <xf numFmtId="0" fontId="14" fillId="0" borderId="0" xfId="0" applyFont="1" applyBorder="1"/>
    <xf numFmtId="1" fontId="14" fillId="0" borderId="0" xfId="0" applyNumberFormat="1" applyFont="1" applyBorder="1"/>
    <xf numFmtId="165" fontId="14" fillId="0" borderId="0" xfId="0" applyNumberFormat="1" applyFont="1"/>
    <xf numFmtId="0" fontId="2" fillId="0" borderId="0" xfId="0" applyFont="1" applyAlignment="1">
      <alignment horizontal="left" vertical="center"/>
    </xf>
    <xf numFmtId="0" fontId="2" fillId="0" borderId="0" xfId="0" applyFont="1" applyAlignment="1">
      <alignment vertical="center"/>
    </xf>
    <xf numFmtId="3" fontId="2" fillId="2" borderId="0" xfId="0" applyNumberFormat="1" applyFont="1" applyFill="1" applyBorder="1" applyAlignment="1">
      <alignment vertical="center"/>
    </xf>
    <xf numFmtId="0" fontId="4" fillId="0" borderId="8" xfId="0" applyFont="1" applyBorder="1" applyAlignment="1">
      <alignment horizontal="center"/>
    </xf>
    <xf numFmtId="3" fontId="7" fillId="4" borderId="4" xfId="0" applyNumberFormat="1" applyFont="1" applyFill="1" applyBorder="1" applyAlignment="1" applyProtection="1">
      <alignment horizontal="center"/>
    </xf>
    <xf numFmtId="3" fontId="3" fillId="2" borderId="4" xfId="0" applyNumberFormat="1" applyFont="1" applyFill="1" applyBorder="1" applyAlignment="1" applyProtection="1">
      <alignment horizontal="center"/>
    </xf>
    <xf numFmtId="0" fontId="3" fillId="2" borderId="1" xfId="0" applyFont="1" applyFill="1" applyBorder="1" applyAlignment="1">
      <alignment horizontal="left"/>
    </xf>
    <xf numFmtId="0" fontId="3" fillId="2" borderId="3" xfId="0" applyFont="1" applyFill="1" applyBorder="1" applyAlignment="1">
      <alignment horizontal="left"/>
    </xf>
    <xf numFmtId="0" fontId="3" fillId="0" borderId="0" xfId="0" applyFont="1" applyFill="1" applyAlignment="1">
      <alignment horizontal="center" wrapText="1"/>
    </xf>
    <xf numFmtId="0" fontId="10" fillId="0" borderId="0" xfId="0" applyFont="1" applyFill="1" applyAlignment="1">
      <alignment horizontal="center" vertical="center" wrapText="1"/>
    </xf>
    <xf numFmtId="0" fontId="10" fillId="0" borderId="0" xfId="0" applyFont="1" applyFill="1" applyAlignment="1">
      <alignment horizontal="center" vertical="center"/>
    </xf>
    <xf numFmtId="0" fontId="2" fillId="0" borderId="0" xfId="0" applyFont="1" applyAlignment="1">
      <alignment horizontal="left" wrapText="1"/>
    </xf>
    <xf numFmtId="0" fontId="2" fillId="0" borderId="0" xfId="0" applyFont="1" applyAlignment="1">
      <alignment horizontal="left"/>
    </xf>
    <xf numFmtId="0" fontId="2" fillId="0" borderId="0"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3" fillId="0" borderId="0" xfId="0" applyFont="1" applyAlignment="1">
      <alignment horizontal="left" vertical="top" wrapText="1"/>
    </xf>
    <xf numFmtId="0" fontId="3" fillId="0" borderId="0" xfId="0" applyFont="1" applyAlignment="1">
      <alignment horizontal="left" vertical="top"/>
    </xf>
    <xf numFmtId="0" fontId="11" fillId="0" borderId="0" xfId="0" applyFont="1" applyAlignment="1">
      <alignment horizontal="left" wrapText="1"/>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14" fillId="0" borderId="15" xfId="0" applyFont="1" applyBorder="1" applyAlignment="1">
      <alignment horizontal="left" vertical="center"/>
    </xf>
    <xf numFmtId="0" fontId="14" fillId="0" borderId="16" xfId="0" applyFont="1" applyBorder="1" applyAlignment="1">
      <alignment horizontal="left" vertical="center"/>
    </xf>
    <xf numFmtId="0" fontId="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horizontal="left" vertical="top" wrapText="1"/>
    </xf>
    <xf numFmtId="0" fontId="3" fillId="0" borderId="0" xfId="0" applyFont="1" applyAlignment="1">
      <alignment horizontal="left"/>
    </xf>
    <xf numFmtId="0" fontId="3" fillId="2" borderId="1" xfId="0" applyFont="1" applyFill="1" applyBorder="1" applyAlignment="1">
      <alignment horizontal="left"/>
    </xf>
    <xf numFmtId="0" fontId="3" fillId="2" borderId="3" xfId="0" applyFont="1" applyFill="1" applyBorder="1" applyAlignment="1">
      <alignment horizontal="left"/>
    </xf>
    <xf numFmtId="0" fontId="3" fillId="0" borderId="8" xfId="0" applyFont="1" applyBorder="1" applyAlignment="1">
      <alignment horizontal="center" vertical="center" wrapText="1"/>
    </xf>
    <xf numFmtId="0" fontId="3" fillId="0" borderId="5" xfId="0" applyFont="1" applyBorder="1" applyAlignment="1">
      <alignment horizontal="center" vertic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0" xfId="0" applyFont="1" applyFill="1" applyAlignment="1">
      <alignment wrapText="1"/>
    </xf>
    <xf numFmtId="0" fontId="3" fillId="0" borderId="0" xfId="0" applyFont="1" applyFill="1" applyAlignment="1"/>
    <xf numFmtId="0" fontId="2" fillId="0" borderId="0" xfId="0" applyFont="1" applyAlignment="1">
      <alignment horizontal="left" vertical="top"/>
    </xf>
    <xf numFmtId="0" fontId="18" fillId="0" borderId="0" xfId="0" applyFont="1"/>
    <xf numFmtId="166" fontId="18" fillId="0" borderId="0" xfId="0" applyNumberFormat="1" applyFont="1"/>
    <xf numFmtId="167" fontId="18" fillId="0" borderId="0" xfId="0" applyNumberFormat="1" applyFont="1" applyBorder="1"/>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60"/>
  <sheetViews>
    <sheetView showGridLines="0" tabSelected="1" workbookViewId="0">
      <selection activeCell="B105" sqref="B105:M105"/>
    </sheetView>
  </sheetViews>
  <sheetFormatPr baseColWidth="10" defaultRowHeight="15" x14ac:dyDescent="0.2"/>
  <sheetData>
    <row r="1" spans="1:37" ht="33" customHeight="1" x14ac:dyDescent="0.2">
      <c r="A1" s="154" t="s">
        <v>278</v>
      </c>
      <c r="B1" s="155"/>
      <c r="C1" s="155"/>
      <c r="D1" s="155"/>
      <c r="E1" s="155"/>
      <c r="F1" s="155"/>
      <c r="G1" s="155"/>
      <c r="H1" s="155"/>
      <c r="I1" s="155"/>
      <c r="J1" s="155"/>
      <c r="K1" s="155"/>
      <c r="L1" s="155"/>
      <c r="M1" s="155"/>
      <c r="N1" s="1"/>
      <c r="O1" s="156"/>
      <c r="P1" s="156"/>
      <c r="Q1" s="156"/>
      <c r="R1" s="156"/>
      <c r="S1" s="156"/>
      <c r="T1" s="156"/>
      <c r="U1" s="156"/>
      <c r="V1" s="156"/>
      <c r="W1" s="156"/>
      <c r="X1" s="156"/>
      <c r="Y1" s="156"/>
      <c r="Z1" s="156"/>
      <c r="AA1" s="118"/>
      <c r="AB1" s="118"/>
      <c r="AC1" s="118"/>
      <c r="AD1" s="118"/>
      <c r="AE1" s="118"/>
      <c r="AF1" s="118"/>
      <c r="AG1" s="118"/>
      <c r="AH1" s="118"/>
      <c r="AI1" s="118"/>
      <c r="AJ1" s="118"/>
      <c r="AK1" s="118"/>
    </row>
    <row r="2" spans="1:37" x14ac:dyDescent="0.2">
      <c r="A2" s="116"/>
      <c r="B2" s="116"/>
      <c r="C2" s="116"/>
      <c r="D2" s="116"/>
      <c r="E2" s="116"/>
      <c r="F2" s="116"/>
      <c r="G2" s="116"/>
      <c r="H2" s="116"/>
      <c r="I2" s="116"/>
      <c r="J2" s="116"/>
      <c r="K2" s="116"/>
      <c r="L2" s="116"/>
      <c r="M2" s="116"/>
      <c r="N2" s="1"/>
      <c r="O2" s="117"/>
      <c r="P2" s="117"/>
      <c r="Q2" s="117"/>
      <c r="R2" s="117"/>
      <c r="S2" s="117"/>
      <c r="T2" s="117"/>
      <c r="U2" s="117"/>
      <c r="V2" s="117"/>
      <c r="W2" s="117"/>
      <c r="X2" s="117"/>
      <c r="Y2" s="117"/>
      <c r="Z2" s="117"/>
      <c r="AA2" s="118"/>
      <c r="AB2" s="118"/>
      <c r="AC2" s="118"/>
      <c r="AD2" s="118"/>
      <c r="AE2" s="118"/>
      <c r="AF2" s="118"/>
      <c r="AG2" s="118"/>
      <c r="AH2" s="118"/>
      <c r="AI2" s="118"/>
      <c r="AJ2" s="118"/>
      <c r="AK2" s="118"/>
    </row>
    <row r="3" spans="1:37" x14ac:dyDescent="0.2">
      <c r="A3" s="116"/>
      <c r="B3" s="157" t="s">
        <v>0</v>
      </c>
      <c r="C3" s="158"/>
      <c r="D3" s="158"/>
      <c r="E3" s="158"/>
      <c r="F3" s="158"/>
      <c r="G3" s="158"/>
      <c r="H3" s="158"/>
      <c r="I3" s="158"/>
      <c r="J3" s="158"/>
      <c r="K3" s="158"/>
      <c r="L3" s="158"/>
      <c r="M3" s="159"/>
      <c r="N3" s="1"/>
      <c r="O3" s="117"/>
      <c r="P3" s="117"/>
      <c r="Q3" s="117"/>
      <c r="R3" s="117"/>
      <c r="S3" s="117"/>
      <c r="T3" s="117"/>
      <c r="U3" s="117"/>
      <c r="V3" s="117"/>
      <c r="W3" s="117"/>
      <c r="X3" s="117"/>
      <c r="Y3" s="117"/>
      <c r="Z3" s="117"/>
      <c r="AA3" s="118"/>
      <c r="AB3" s="118"/>
      <c r="AC3" s="118"/>
      <c r="AD3" s="118"/>
      <c r="AE3" s="118"/>
      <c r="AF3" s="118"/>
      <c r="AG3" s="118"/>
      <c r="AH3" s="118"/>
      <c r="AI3" s="118"/>
      <c r="AJ3" s="118"/>
      <c r="AK3" s="118"/>
    </row>
    <row r="4" spans="1:37" x14ac:dyDescent="0.2">
      <c r="A4" s="1"/>
      <c r="B4" s="2"/>
      <c r="C4" s="3"/>
      <c r="D4" s="4"/>
      <c r="E4" s="160" t="s">
        <v>1</v>
      </c>
      <c r="F4" s="161"/>
      <c r="G4" s="161"/>
      <c r="H4" s="161"/>
      <c r="I4" s="160" t="s">
        <v>2</v>
      </c>
      <c r="J4" s="161"/>
      <c r="K4" s="161"/>
      <c r="L4" s="161"/>
      <c r="M4" s="5"/>
      <c r="N4" s="1"/>
      <c r="O4" s="1"/>
      <c r="P4" s="1"/>
      <c r="Q4" s="1"/>
      <c r="R4" s="1"/>
      <c r="S4" s="1"/>
      <c r="T4" s="1"/>
      <c r="U4" s="1"/>
      <c r="V4" s="1"/>
      <c r="W4" s="1"/>
      <c r="X4" s="1"/>
      <c r="Y4" s="1"/>
      <c r="Z4" s="1"/>
      <c r="AA4" s="118"/>
      <c r="AB4" s="118"/>
      <c r="AC4" s="118"/>
      <c r="AD4" s="118"/>
      <c r="AE4" s="118"/>
      <c r="AF4" s="118"/>
      <c r="AG4" s="118"/>
      <c r="AH4" s="118"/>
      <c r="AI4" s="118"/>
      <c r="AJ4" s="118"/>
      <c r="AK4" s="118"/>
    </row>
    <row r="5" spans="1:37" ht="48" x14ac:dyDescent="0.2">
      <c r="A5" s="1"/>
      <c r="B5" s="6" t="s">
        <v>266</v>
      </c>
      <c r="C5" s="6" t="s">
        <v>3</v>
      </c>
      <c r="D5" s="6" t="s">
        <v>4</v>
      </c>
      <c r="E5" s="146" t="s">
        <v>5</v>
      </c>
      <c r="F5" s="146" t="s">
        <v>6</v>
      </c>
      <c r="G5" s="146" t="s">
        <v>7</v>
      </c>
      <c r="H5" s="146" t="s">
        <v>8</v>
      </c>
      <c r="I5" s="146" t="s">
        <v>5</v>
      </c>
      <c r="J5" s="146" t="s">
        <v>6</v>
      </c>
      <c r="K5" s="146" t="s">
        <v>7</v>
      </c>
      <c r="L5" s="146" t="s">
        <v>8</v>
      </c>
      <c r="M5" s="15" t="s">
        <v>9</v>
      </c>
      <c r="N5" s="1"/>
      <c r="O5" s="1"/>
      <c r="P5" s="1"/>
      <c r="Q5" s="1"/>
      <c r="R5" s="1"/>
      <c r="S5" s="1"/>
      <c r="T5" s="1"/>
      <c r="U5" s="1"/>
      <c r="V5" s="1"/>
      <c r="W5" s="1"/>
      <c r="X5" s="1"/>
      <c r="Y5" s="1"/>
      <c r="Z5" s="1"/>
      <c r="AA5" s="118"/>
      <c r="AB5" s="118"/>
      <c r="AC5" s="118"/>
      <c r="AD5" s="118"/>
      <c r="AE5" s="118"/>
      <c r="AF5" s="118"/>
      <c r="AG5" s="118"/>
      <c r="AH5" s="118"/>
      <c r="AI5" s="118"/>
      <c r="AJ5" s="118"/>
      <c r="AK5" s="118"/>
    </row>
    <row r="6" spans="1:37" x14ac:dyDescent="0.2">
      <c r="A6" s="1"/>
      <c r="B6" s="7">
        <v>0</v>
      </c>
      <c r="C6" s="8">
        <v>0</v>
      </c>
      <c r="D6" s="8">
        <v>0</v>
      </c>
      <c r="E6" s="147">
        <v>269.43605000000002</v>
      </c>
      <c r="F6" s="147">
        <v>377.40350000000001</v>
      </c>
      <c r="G6" s="147">
        <v>435.39757249999997</v>
      </c>
      <c r="H6" s="147">
        <v>493.39164499999998</v>
      </c>
      <c r="I6" s="147">
        <v>326.74805000000003</v>
      </c>
      <c r="J6" s="147">
        <v>377.40350000000001</v>
      </c>
      <c r="K6" s="147">
        <v>435.39757249999997</v>
      </c>
      <c r="L6" s="147">
        <v>493.39164499999998</v>
      </c>
      <c r="M6" s="148">
        <v>0</v>
      </c>
      <c r="N6" s="1"/>
      <c r="O6" s="1"/>
      <c r="P6" s="1"/>
      <c r="Q6" s="1"/>
      <c r="R6" s="1"/>
      <c r="S6" s="1"/>
      <c r="T6" s="1"/>
      <c r="U6" s="1"/>
      <c r="V6" s="1"/>
      <c r="W6" s="1"/>
      <c r="X6" s="1"/>
      <c r="Y6" s="1"/>
      <c r="Z6" s="1"/>
      <c r="AA6" s="118"/>
      <c r="AB6" s="118"/>
      <c r="AC6" s="118"/>
      <c r="AD6" s="118"/>
      <c r="AE6" s="118"/>
      <c r="AF6" s="118"/>
      <c r="AG6" s="118"/>
      <c r="AH6" s="118"/>
      <c r="AI6" s="118"/>
      <c r="AJ6" s="118"/>
      <c r="AK6" s="118"/>
    </row>
    <row r="7" spans="1:37" x14ac:dyDescent="0.2">
      <c r="A7" s="1"/>
      <c r="B7" s="7">
        <v>37.007480000000001</v>
      </c>
      <c r="C7" s="8">
        <v>2.4999999999999998E-2</v>
      </c>
      <c r="D7" s="8">
        <v>2.4999999999999998E-2</v>
      </c>
      <c r="E7" s="147">
        <v>269.43605000000002</v>
      </c>
      <c r="F7" s="147">
        <v>377.40350000000001</v>
      </c>
      <c r="G7" s="147">
        <v>435.39757249999997</v>
      </c>
      <c r="H7" s="147">
        <v>493.39164499999998</v>
      </c>
      <c r="I7" s="147">
        <v>326.74805000000003</v>
      </c>
      <c r="J7" s="147">
        <v>377.40350000000001</v>
      </c>
      <c r="K7" s="147">
        <v>435.39757249999997</v>
      </c>
      <c r="L7" s="147">
        <v>493.39164499999998</v>
      </c>
      <c r="M7" s="148">
        <v>28.069220430000005</v>
      </c>
      <c r="N7" s="1"/>
      <c r="O7" s="1"/>
      <c r="P7" s="1"/>
      <c r="Q7" s="1"/>
      <c r="R7" s="1"/>
      <c r="S7" s="1"/>
      <c r="T7" s="1"/>
      <c r="U7" s="1"/>
      <c r="V7" s="1"/>
      <c r="W7" s="1"/>
      <c r="X7" s="1"/>
      <c r="Y7" s="1"/>
      <c r="Z7" s="1"/>
      <c r="AA7" s="118"/>
      <c r="AB7" s="118"/>
      <c r="AC7" s="118"/>
      <c r="AD7" s="118"/>
      <c r="AE7" s="118"/>
      <c r="AF7" s="118"/>
      <c r="AG7" s="118"/>
      <c r="AH7" s="118"/>
      <c r="AI7" s="118"/>
      <c r="AJ7" s="118"/>
      <c r="AK7" s="118"/>
    </row>
    <row r="8" spans="1:37" x14ac:dyDescent="0.2">
      <c r="A8" s="1"/>
      <c r="B8" s="7">
        <v>74.014960000000002</v>
      </c>
      <c r="C8" s="8">
        <v>4.9999999999999996E-2</v>
      </c>
      <c r="D8" s="8">
        <v>4.9999999999999996E-2</v>
      </c>
      <c r="E8" s="147">
        <v>269.43605000000002</v>
      </c>
      <c r="F8" s="147">
        <v>377.40350000000001</v>
      </c>
      <c r="G8" s="147">
        <v>435.39757249999997</v>
      </c>
      <c r="H8" s="147">
        <v>493.39164499999998</v>
      </c>
      <c r="I8" s="147">
        <v>326.74805000000003</v>
      </c>
      <c r="J8" s="147">
        <v>377.40350000000001</v>
      </c>
      <c r="K8" s="147">
        <v>435.39757249999997</v>
      </c>
      <c r="L8" s="147">
        <v>493.39164499999998</v>
      </c>
      <c r="M8" s="148">
        <v>56.13844086000001</v>
      </c>
      <c r="N8" s="1"/>
      <c r="O8" s="1"/>
      <c r="P8" s="1"/>
      <c r="Q8" s="1"/>
      <c r="R8" s="1"/>
      <c r="S8" s="1"/>
      <c r="T8" s="1"/>
      <c r="U8" s="1"/>
      <c r="V8" s="1"/>
      <c r="W8" s="1"/>
      <c r="X8" s="1"/>
      <c r="Y8" s="1"/>
      <c r="Z8" s="1"/>
      <c r="AA8" s="118"/>
      <c r="AB8" s="118"/>
      <c r="AC8" s="118"/>
      <c r="AD8" s="118"/>
      <c r="AE8" s="118"/>
      <c r="AF8" s="118"/>
      <c r="AG8" s="118"/>
      <c r="AH8" s="118"/>
      <c r="AI8" s="118"/>
      <c r="AJ8" s="118"/>
      <c r="AK8" s="118"/>
    </row>
    <row r="9" spans="1:37" x14ac:dyDescent="0.2">
      <c r="A9" s="1"/>
      <c r="B9" s="7">
        <v>111.02244</v>
      </c>
      <c r="C9" s="8">
        <v>7.4999999999999997E-2</v>
      </c>
      <c r="D9" s="8">
        <v>7.4999999999999997E-2</v>
      </c>
      <c r="E9" s="147">
        <v>269.43605000000002</v>
      </c>
      <c r="F9" s="147">
        <v>377.40350000000001</v>
      </c>
      <c r="G9" s="147">
        <v>435.39757249999997</v>
      </c>
      <c r="H9" s="147">
        <v>493.39164499999998</v>
      </c>
      <c r="I9" s="147">
        <v>326.74805000000003</v>
      </c>
      <c r="J9" s="147">
        <v>377.40350000000001</v>
      </c>
      <c r="K9" s="147">
        <v>435.39757249999997</v>
      </c>
      <c r="L9" s="147">
        <v>493.39164499999998</v>
      </c>
      <c r="M9" s="148">
        <v>84.207661290000004</v>
      </c>
      <c r="N9" s="1"/>
      <c r="O9" s="1"/>
      <c r="P9" s="1"/>
      <c r="Q9" s="1"/>
      <c r="R9" s="1"/>
      <c r="S9" s="1"/>
      <c r="T9" s="1"/>
      <c r="U9" s="1"/>
      <c r="V9" s="1"/>
      <c r="W9" s="1"/>
      <c r="X9" s="1"/>
      <c r="Y9" s="1"/>
      <c r="Z9" s="1"/>
      <c r="AA9" s="118"/>
      <c r="AB9" s="118"/>
      <c r="AC9" s="118"/>
      <c r="AD9" s="118"/>
      <c r="AE9" s="118"/>
      <c r="AF9" s="118"/>
      <c r="AG9" s="118"/>
      <c r="AH9" s="118"/>
      <c r="AI9" s="118"/>
      <c r="AJ9" s="118"/>
      <c r="AK9" s="118"/>
    </row>
    <row r="10" spans="1:37" x14ac:dyDescent="0.2">
      <c r="A10" s="1"/>
      <c r="B10" s="7">
        <v>148.02992</v>
      </c>
      <c r="C10" s="8">
        <v>9.9999999999999992E-2</v>
      </c>
      <c r="D10" s="8">
        <v>9.9999999999999992E-2</v>
      </c>
      <c r="E10" s="147">
        <v>269.43605000000002</v>
      </c>
      <c r="F10" s="147">
        <v>377.40350000000001</v>
      </c>
      <c r="G10" s="147">
        <v>435.39757249999997</v>
      </c>
      <c r="H10" s="147">
        <v>493.39164499999998</v>
      </c>
      <c r="I10" s="147">
        <v>326.74805000000003</v>
      </c>
      <c r="J10" s="147">
        <v>377.40350000000001</v>
      </c>
      <c r="K10" s="147">
        <v>435.39757249999997</v>
      </c>
      <c r="L10" s="147">
        <v>493.39164499999998</v>
      </c>
      <c r="M10" s="148">
        <v>112.27688172000002</v>
      </c>
      <c r="N10" s="1"/>
      <c r="O10" s="1"/>
      <c r="P10" s="1"/>
      <c r="Q10" s="1"/>
      <c r="R10" s="1"/>
      <c r="S10" s="1"/>
      <c r="T10" s="1"/>
      <c r="U10" s="1"/>
      <c r="V10" s="1"/>
      <c r="W10" s="1"/>
      <c r="X10" s="1"/>
      <c r="Y10" s="1"/>
      <c r="Z10" s="1"/>
      <c r="AA10" s="118"/>
      <c r="AB10" s="118"/>
      <c r="AC10" s="118"/>
      <c r="AD10" s="118"/>
      <c r="AE10" s="118"/>
      <c r="AF10" s="118"/>
      <c r="AG10" s="118"/>
      <c r="AH10" s="118"/>
      <c r="AI10" s="118"/>
      <c r="AJ10" s="118"/>
      <c r="AK10" s="118"/>
    </row>
    <row r="11" spans="1:37" x14ac:dyDescent="0.2">
      <c r="A11" s="1"/>
      <c r="B11" s="7">
        <v>185.03739999999999</v>
      </c>
      <c r="C11" s="8">
        <v>0.125</v>
      </c>
      <c r="D11" s="8">
        <v>0.125</v>
      </c>
      <c r="E11" s="147">
        <v>269.43605000000002</v>
      </c>
      <c r="F11" s="147">
        <v>377.40350000000001</v>
      </c>
      <c r="G11" s="147">
        <v>435.39757249999997</v>
      </c>
      <c r="H11" s="147">
        <v>493.39164499999998</v>
      </c>
      <c r="I11" s="147">
        <v>326.74805000000003</v>
      </c>
      <c r="J11" s="147">
        <v>377.40350000000001</v>
      </c>
      <c r="K11" s="147">
        <v>435.39757249999997</v>
      </c>
      <c r="L11" s="147">
        <v>493.39164499999998</v>
      </c>
      <c r="M11" s="148">
        <v>140.34610215000001</v>
      </c>
      <c r="N11" s="1"/>
      <c r="O11" s="1"/>
      <c r="P11" s="1"/>
      <c r="Q11" s="1"/>
      <c r="R11" s="1"/>
      <c r="S11" s="1"/>
      <c r="T11" s="1"/>
      <c r="U11" s="1"/>
      <c r="V11" s="1"/>
      <c r="W11" s="1"/>
      <c r="X11" s="1"/>
      <c r="Y11" s="1"/>
      <c r="Z11" s="1"/>
      <c r="AA11" s="118"/>
      <c r="AB11" s="118"/>
      <c r="AC11" s="118"/>
      <c r="AD11" s="118"/>
      <c r="AE11" s="118"/>
      <c r="AF11" s="118"/>
      <c r="AG11" s="118"/>
      <c r="AH11" s="118"/>
      <c r="AI11" s="118"/>
      <c r="AJ11" s="118"/>
      <c r="AK11" s="118"/>
    </row>
    <row r="12" spans="1:37" x14ac:dyDescent="0.2">
      <c r="A12" s="1"/>
      <c r="B12" s="7">
        <v>222.04487999999998</v>
      </c>
      <c r="C12" s="8">
        <v>0.15</v>
      </c>
      <c r="D12" s="8">
        <v>0.15</v>
      </c>
      <c r="E12" s="147">
        <v>269.43605000000002</v>
      </c>
      <c r="F12" s="147">
        <v>377.40350000000001</v>
      </c>
      <c r="G12" s="147">
        <v>435.39757249999997</v>
      </c>
      <c r="H12" s="147">
        <v>493.39164499999998</v>
      </c>
      <c r="I12" s="147">
        <v>326.74805000000003</v>
      </c>
      <c r="J12" s="147">
        <v>377.40350000000001</v>
      </c>
      <c r="K12" s="147">
        <v>435.39757249999997</v>
      </c>
      <c r="L12" s="147">
        <v>493.39164499999998</v>
      </c>
      <c r="M12" s="148">
        <v>168.41532258000001</v>
      </c>
      <c r="N12" s="1"/>
      <c r="O12" s="1"/>
      <c r="P12" s="1"/>
      <c r="Q12" s="1"/>
      <c r="R12" s="1"/>
      <c r="S12" s="1"/>
      <c r="T12" s="1"/>
      <c r="U12" s="1"/>
      <c r="V12" s="1"/>
      <c r="W12" s="1"/>
      <c r="X12" s="1"/>
      <c r="Y12" s="1"/>
      <c r="Z12" s="1"/>
      <c r="AA12" s="118"/>
      <c r="AB12" s="118"/>
      <c r="AC12" s="118"/>
      <c r="AD12" s="118"/>
      <c r="AE12" s="118"/>
      <c r="AF12" s="118"/>
      <c r="AG12" s="118"/>
      <c r="AH12" s="118"/>
      <c r="AI12" s="118"/>
      <c r="AJ12" s="118"/>
      <c r="AK12" s="118"/>
    </row>
    <row r="13" spans="1:37" x14ac:dyDescent="0.2">
      <c r="A13" s="1"/>
      <c r="B13" s="7">
        <v>259.05235999999996</v>
      </c>
      <c r="C13" s="8">
        <v>0.17499999999999999</v>
      </c>
      <c r="D13" s="8">
        <v>0.17499999999999999</v>
      </c>
      <c r="E13" s="147">
        <v>269.43605000000002</v>
      </c>
      <c r="F13" s="147">
        <v>377.40350000000001</v>
      </c>
      <c r="G13" s="147">
        <v>435.39757249999997</v>
      </c>
      <c r="H13" s="147">
        <v>493.39164499999998</v>
      </c>
      <c r="I13" s="147">
        <v>326.74805000000003</v>
      </c>
      <c r="J13" s="147">
        <v>377.40350000000001</v>
      </c>
      <c r="K13" s="147">
        <v>435.39757249999997</v>
      </c>
      <c r="L13" s="147">
        <v>493.39164499999998</v>
      </c>
      <c r="M13" s="148">
        <v>196.48454301000004</v>
      </c>
      <c r="N13" s="1"/>
      <c r="O13" s="1"/>
      <c r="P13" s="1"/>
      <c r="Q13" s="1"/>
      <c r="R13" s="1"/>
      <c r="S13" s="1"/>
      <c r="T13" s="1"/>
      <c r="U13" s="1"/>
      <c r="V13" s="1"/>
      <c r="W13" s="1"/>
      <c r="X13" s="1"/>
      <c r="Y13" s="1"/>
      <c r="Z13" s="1"/>
      <c r="AA13" s="118"/>
      <c r="AB13" s="118"/>
      <c r="AC13" s="118"/>
      <c r="AD13" s="118"/>
      <c r="AE13" s="118"/>
      <c r="AF13" s="118"/>
      <c r="AG13" s="118"/>
      <c r="AH13" s="118"/>
      <c r="AI13" s="118"/>
      <c r="AJ13" s="118"/>
      <c r="AK13" s="118"/>
    </row>
    <row r="14" spans="1:37" x14ac:dyDescent="0.2">
      <c r="A14" s="1"/>
      <c r="B14" s="7">
        <v>296.05983999999995</v>
      </c>
      <c r="C14" s="8">
        <v>0.19999999999999998</v>
      </c>
      <c r="D14" s="8">
        <v>0.19999999999999998</v>
      </c>
      <c r="E14" s="147">
        <v>269.43605000000002</v>
      </c>
      <c r="F14" s="147">
        <v>377.40350000000001</v>
      </c>
      <c r="G14" s="147">
        <v>435.39757249999997</v>
      </c>
      <c r="H14" s="147">
        <v>493.39164499999998</v>
      </c>
      <c r="I14" s="147">
        <v>326.74805000000003</v>
      </c>
      <c r="J14" s="147">
        <v>377.40350000000001</v>
      </c>
      <c r="K14" s="147">
        <v>435.39757249999997</v>
      </c>
      <c r="L14" s="147">
        <v>493.39164499999998</v>
      </c>
      <c r="M14" s="148">
        <v>224.55376344000004</v>
      </c>
      <c r="N14" s="1"/>
      <c r="O14" s="1"/>
      <c r="P14" s="1"/>
      <c r="Q14" s="1"/>
      <c r="R14" s="1"/>
      <c r="S14" s="1"/>
      <c r="T14" s="1"/>
      <c r="U14" s="1"/>
      <c r="V14" s="1"/>
      <c r="W14" s="1"/>
      <c r="X14" s="1"/>
      <c r="Y14" s="1"/>
      <c r="Z14" s="1"/>
      <c r="AA14" s="118"/>
      <c r="AB14" s="118"/>
      <c r="AC14" s="118"/>
      <c r="AD14" s="118"/>
      <c r="AE14" s="118"/>
      <c r="AF14" s="118"/>
      <c r="AG14" s="118"/>
      <c r="AH14" s="118"/>
      <c r="AI14" s="118"/>
      <c r="AJ14" s="118"/>
      <c r="AK14" s="118"/>
    </row>
    <row r="15" spans="1:37" x14ac:dyDescent="0.2">
      <c r="A15" s="1"/>
      <c r="B15" s="7">
        <v>333.06731999999994</v>
      </c>
      <c r="C15" s="8">
        <v>0.22500000000000001</v>
      </c>
      <c r="D15" s="8">
        <v>0.22500000000000001</v>
      </c>
      <c r="E15" s="147">
        <v>269.43605000000002</v>
      </c>
      <c r="F15" s="147">
        <v>377.40350000000001</v>
      </c>
      <c r="G15" s="147">
        <v>435.39757249999997</v>
      </c>
      <c r="H15" s="147">
        <v>493.39164499999998</v>
      </c>
      <c r="I15" s="147">
        <v>326.74805000000003</v>
      </c>
      <c r="J15" s="147">
        <v>377.40350000000001</v>
      </c>
      <c r="K15" s="147">
        <v>435.39757249999997</v>
      </c>
      <c r="L15" s="147">
        <v>493.39164499999998</v>
      </c>
      <c r="M15" s="148">
        <v>252.62298386999996</v>
      </c>
      <c r="N15" s="1"/>
      <c r="O15" s="1"/>
      <c r="P15" s="1"/>
      <c r="Q15" s="1"/>
      <c r="R15" s="1"/>
      <c r="S15" s="1"/>
      <c r="T15" s="1"/>
      <c r="U15" s="1"/>
      <c r="V15" s="1"/>
      <c r="W15" s="1"/>
      <c r="X15" s="1"/>
      <c r="Y15" s="1"/>
      <c r="Z15" s="1"/>
      <c r="AA15" s="118"/>
      <c r="AB15" s="118"/>
      <c r="AC15" s="118"/>
      <c r="AD15" s="118"/>
      <c r="AE15" s="118"/>
      <c r="AF15" s="118"/>
      <c r="AG15" s="118"/>
      <c r="AH15" s="118"/>
      <c r="AI15" s="118"/>
      <c r="AJ15" s="118"/>
      <c r="AK15" s="118"/>
    </row>
    <row r="16" spans="1:37" x14ac:dyDescent="0.2">
      <c r="A16" s="1"/>
      <c r="B16" s="7">
        <v>370.07479999999993</v>
      </c>
      <c r="C16" s="8">
        <v>0.25</v>
      </c>
      <c r="D16" s="8">
        <v>0.25</v>
      </c>
      <c r="E16" s="147">
        <v>269.43605000000002</v>
      </c>
      <c r="F16" s="147">
        <v>377.40350000000001</v>
      </c>
      <c r="G16" s="147">
        <v>435.39757249999997</v>
      </c>
      <c r="H16" s="147">
        <v>493.39164499999998</v>
      </c>
      <c r="I16" s="147">
        <v>326.74805000000003</v>
      </c>
      <c r="J16" s="147">
        <v>377.40350000000001</v>
      </c>
      <c r="K16" s="147">
        <v>435.39757249999997</v>
      </c>
      <c r="L16" s="147">
        <v>493.39164499999998</v>
      </c>
      <c r="M16" s="148">
        <v>280.69220429999996</v>
      </c>
      <c r="N16" s="1"/>
      <c r="O16" s="1"/>
      <c r="P16" s="1"/>
      <c r="Q16" s="1"/>
      <c r="R16" s="1"/>
      <c r="S16" s="1"/>
      <c r="T16" s="1"/>
      <c r="U16" s="1"/>
      <c r="V16" s="1"/>
      <c r="W16" s="1"/>
      <c r="X16" s="1"/>
      <c r="Y16" s="1"/>
      <c r="Z16" s="1"/>
      <c r="AA16" s="118"/>
      <c r="AB16" s="118"/>
      <c r="AC16" s="118"/>
      <c r="AD16" s="118"/>
      <c r="AE16" s="118"/>
      <c r="AF16" s="118"/>
      <c r="AG16" s="118"/>
      <c r="AH16" s="118"/>
      <c r="AI16" s="118"/>
      <c r="AJ16" s="118"/>
      <c r="AK16" s="118"/>
    </row>
    <row r="17" spans="1:37" x14ac:dyDescent="0.2">
      <c r="A17" s="1"/>
      <c r="B17" s="7">
        <v>407.08227999999991</v>
      </c>
      <c r="C17" s="8">
        <v>0.27500000000000002</v>
      </c>
      <c r="D17" s="8">
        <v>0.27500000000000002</v>
      </c>
      <c r="E17" s="147">
        <v>269.43605000000002</v>
      </c>
      <c r="F17" s="147">
        <v>377.40350000000001</v>
      </c>
      <c r="G17" s="147">
        <v>435.39757249999997</v>
      </c>
      <c r="H17" s="147">
        <v>493.39164499999998</v>
      </c>
      <c r="I17" s="147">
        <v>326.74805000000003</v>
      </c>
      <c r="J17" s="147">
        <v>377.40350000000001</v>
      </c>
      <c r="K17" s="147">
        <v>435.39757249999997</v>
      </c>
      <c r="L17" s="147">
        <v>493.39164499999998</v>
      </c>
      <c r="M17" s="148">
        <v>308.76142472999993</v>
      </c>
      <c r="N17" s="1"/>
      <c r="O17" s="1"/>
      <c r="P17" s="1"/>
      <c r="Q17" s="1"/>
      <c r="R17" s="1"/>
      <c r="S17" s="1"/>
      <c r="T17" s="1"/>
      <c r="U17" s="1"/>
      <c r="V17" s="1"/>
      <c r="W17" s="1"/>
      <c r="X17" s="1"/>
      <c r="Y17" s="1"/>
      <c r="Z17" s="1"/>
      <c r="AA17" s="118"/>
      <c r="AB17" s="118"/>
      <c r="AC17" s="118"/>
      <c r="AD17" s="118"/>
      <c r="AE17" s="118"/>
      <c r="AF17" s="118"/>
      <c r="AG17" s="118"/>
      <c r="AH17" s="118"/>
      <c r="AI17" s="118"/>
      <c r="AJ17" s="118"/>
      <c r="AK17" s="118"/>
    </row>
    <row r="18" spans="1:37" x14ac:dyDescent="0.2">
      <c r="A18" s="1"/>
      <c r="B18" s="7">
        <v>444.0897599999999</v>
      </c>
      <c r="C18" s="8">
        <v>0.3</v>
      </c>
      <c r="D18" s="8">
        <v>0.3</v>
      </c>
      <c r="E18" s="147">
        <v>269.43605000000002</v>
      </c>
      <c r="F18" s="147">
        <v>377.40350000000001</v>
      </c>
      <c r="G18" s="147">
        <v>435.39757249999997</v>
      </c>
      <c r="H18" s="147">
        <v>493.39164499999998</v>
      </c>
      <c r="I18" s="147">
        <v>326.74805000000003</v>
      </c>
      <c r="J18" s="147">
        <v>377.40350000000001</v>
      </c>
      <c r="K18" s="147">
        <v>435.39757249999997</v>
      </c>
      <c r="L18" s="147">
        <v>493.39164499999998</v>
      </c>
      <c r="M18" s="148">
        <v>336.83064515999996</v>
      </c>
      <c r="N18" s="1"/>
      <c r="O18" s="1"/>
      <c r="P18" s="1"/>
      <c r="Q18" s="1"/>
      <c r="R18" s="1"/>
      <c r="S18" s="1"/>
      <c r="T18" s="1"/>
      <c r="U18" s="1"/>
      <c r="V18" s="1"/>
      <c r="W18" s="1"/>
      <c r="X18" s="1"/>
      <c r="Y18" s="1"/>
      <c r="Z18" s="1"/>
      <c r="AA18" s="118"/>
      <c r="AB18" s="118"/>
      <c r="AC18" s="118"/>
      <c r="AD18" s="118"/>
      <c r="AE18" s="118"/>
      <c r="AF18" s="118"/>
      <c r="AG18" s="118"/>
      <c r="AH18" s="118"/>
      <c r="AI18" s="118"/>
      <c r="AJ18" s="118"/>
      <c r="AK18" s="118"/>
    </row>
    <row r="19" spans="1:37" x14ac:dyDescent="0.2">
      <c r="A19" s="1"/>
      <c r="B19" s="7">
        <v>481.09723999999989</v>
      </c>
      <c r="C19" s="8">
        <v>0.32500000000000001</v>
      </c>
      <c r="D19" s="8">
        <v>0.32500000000000001</v>
      </c>
      <c r="E19" s="147">
        <v>269.43605000000002</v>
      </c>
      <c r="F19" s="147">
        <v>377.40350000000001</v>
      </c>
      <c r="G19" s="147">
        <v>435.39757249999997</v>
      </c>
      <c r="H19" s="147">
        <v>493.39164499999998</v>
      </c>
      <c r="I19" s="147">
        <v>326.74805000000003</v>
      </c>
      <c r="J19" s="147">
        <v>377.40350000000001</v>
      </c>
      <c r="K19" s="147">
        <v>435.39757249999997</v>
      </c>
      <c r="L19" s="147">
        <v>493.39164499999998</v>
      </c>
      <c r="M19" s="148">
        <v>364.89986558999988</v>
      </c>
      <c r="N19" s="1"/>
      <c r="O19" s="1"/>
      <c r="P19" s="1"/>
      <c r="Q19" s="1"/>
      <c r="R19" s="1"/>
      <c r="S19" s="1"/>
      <c r="T19" s="1"/>
      <c r="U19" s="1"/>
      <c r="V19" s="1"/>
      <c r="W19" s="1"/>
      <c r="X19" s="1"/>
      <c r="Y19" s="1"/>
      <c r="Z19" s="1"/>
      <c r="AA19" s="118"/>
      <c r="AB19" s="118"/>
      <c r="AC19" s="118"/>
      <c r="AD19" s="118"/>
      <c r="AE19" s="118"/>
      <c r="AF19" s="118"/>
      <c r="AG19" s="118"/>
      <c r="AH19" s="118"/>
      <c r="AI19" s="118"/>
      <c r="AJ19" s="118"/>
      <c r="AK19" s="118"/>
    </row>
    <row r="20" spans="1:37" x14ac:dyDescent="0.2">
      <c r="A20" s="1"/>
      <c r="B20" s="7">
        <v>518.10471999999993</v>
      </c>
      <c r="C20" s="8">
        <v>0.35</v>
      </c>
      <c r="D20" s="8">
        <v>0.35</v>
      </c>
      <c r="E20" s="147">
        <v>265.04937344007965</v>
      </c>
      <c r="F20" s="147">
        <v>377.40350000000001</v>
      </c>
      <c r="G20" s="147">
        <v>435.39757249999997</v>
      </c>
      <c r="H20" s="147">
        <v>493.39164499999998</v>
      </c>
      <c r="I20" s="147">
        <v>326.74805000000003</v>
      </c>
      <c r="J20" s="147">
        <v>377.40350000000001</v>
      </c>
      <c r="K20" s="147">
        <v>435.39757249999997</v>
      </c>
      <c r="L20" s="147">
        <v>493.39164499999998</v>
      </c>
      <c r="M20" s="148">
        <v>392.96908601999985</v>
      </c>
      <c r="N20" s="1"/>
      <c r="O20" s="1"/>
      <c r="P20" s="1"/>
      <c r="Q20" s="1"/>
      <c r="R20" s="1"/>
      <c r="S20" s="1"/>
      <c r="T20" s="1"/>
      <c r="U20" s="1"/>
      <c r="V20" s="1"/>
      <c r="W20" s="1"/>
      <c r="X20" s="1"/>
      <c r="Y20" s="1"/>
      <c r="Z20" s="1"/>
      <c r="AA20" s="118"/>
      <c r="AB20" s="118"/>
      <c r="AC20" s="118"/>
      <c r="AD20" s="118"/>
      <c r="AE20" s="118"/>
      <c r="AF20" s="118"/>
      <c r="AG20" s="118"/>
      <c r="AH20" s="118"/>
      <c r="AI20" s="118"/>
      <c r="AJ20" s="118"/>
      <c r="AK20" s="118"/>
    </row>
    <row r="21" spans="1:37" x14ac:dyDescent="0.2">
      <c r="A21" s="1"/>
      <c r="B21" s="7">
        <v>555.11219999999992</v>
      </c>
      <c r="C21" s="8">
        <v>0.375</v>
      </c>
      <c r="D21" s="8">
        <v>0.375</v>
      </c>
      <c r="E21" s="147">
        <v>254.54253091794251</v>
      </c>
      <c r="F21" s="147">
        <v>377.40350000000001</v>
      </c>
      <c r="G21" s="147">
        <v>435.39757249999997</v>
      </c>
      <c r="H21" s="147">
        <v>493.39164499999998</v>
      </c>
      <c r="I21" s="147">
        <v>326.74805000000003</v>
      </c>
      <c r="J21" s="147">
        <v>377.40350000000001</v>
      </c>
      <c r="K21" s="147">
        <v>435.39757249999997</v>
      </c>
      <c r="L21" s="147">
        <v>493.39164499999998</v>
      </c>
      <c r="M21" s="148">
        <v>421.03830644999988</v>
      </c>
      <c r="N21" s="1"/>
      <c r="O21" s="1"/>
      <c r="P21" s="1"/>
      <c r="Q21" s="1"/>
      <c r="R21" s="1"/>
      <c r="S21" s="1"/>
      <c r="T21" s="1"/>
      <c r="U21" s="1"/>
      <c r="V21" s="1"/>
      <c r="W21" s="1"/>
      <c r="X21" s="1"/>
      <c r="Y21" s="1"/>
      <c r="Z21" s="1"/>
      <c r="AA21" s="118"/>
      <c r="AB21" s="118"/>
      <c r="AC21" s="118"/>
      <c r="AD21" s="118"/>
      <c r="AE21" s="118"/>
      <c r="AF21" s="118"/>
      <c r="AG21" s="118"/>
      <c r="AH21" s="118"/>
      <c r="AI21" s="118"/>
      <c r="AJ21" s="118"/>
      <c r="AK21" s="118"/>
    </row>
    <row r="22" spans="1:37" x14ac:dyDescent="0.2">
      <c r="A22" s="1"/>
      <c r="B22" s="7">
        <v>592.1196799999999</v>
      </c>
      <c r="C22" s="8">
        <v>0.39999999999999997</v>
      </c>
      <c r="D22" s="8">
        <v>0.39999999999999997</v>
      </c>
      <c r="E22" s="147">
        <v>244.03568839580532</v>
      </c>
      <c r="F22" s="147">
        <v>377.40350000000001</v>
      </c>
      <c r="G22" s="147">
        <v>435.39757249999997</v>
      </c>
      <c r="H22" s="147">
        <v>493.39164499999998</v>
      </c>
      <c r="I22" s="147">
        <v>326.74805000000003</v>
      </c>
      <c r="J22" s="147">
        <v>377.40350000000001</v>
      </c>
      <c r="K22" s="147">
        <v>435.39757249999997</v>
      </c>
      <c r="L22" s="147">
        <v>493.39164499999998</v>
      </c>
      <c r="M22" s="148">
        <v>449.10752687999985</v>
      </c>
      <c r="N22" s="1"/>
      <c r="O22" s="1"/>
      <c r="P22" s="1"/>
      <c r="Q22" s="1"/>
      <c r="R22" s="1"/>
      <c r="S22" s="1"/>
      <c r="T22" s="1"/>
      <c r="U22" s="1"/>
      <c r="V22" s="1"/>
      <c r="W22" s="1"/>
      <c r="X22" s="1"/>
      <c r="Y22" s="1"/>
      <c r="Z22" s="1"/>
      <c r="AA22" s="118"/>
      <c r="AB22" s="118"/>
      <c r="AC22" s="118"/>
      <c r="AD22" s="118"/>
      <c r="AE22" s="118"/>
      <c r="AF22" s="118"/>
      <c r="AG22" s="118"/>
      <c r="AH22" s="118"/>
      <c r="AI22" s="118"/>
      <c r="AJ22" s="118"/>
      <c r="AK22" s="118"/>
    </row>
    <row r="23" spans="1:37" x14ac:dyDescent="0.2">
      <c r="A23" s="1"/>
      <c r="B23" s="7">
        <v>629.12715999999989</v>
      </c>
      <c r="C23" s="8">
        <v>0.42499999999999999</v>
      </c>
      <c r="D23" s="8">
        <v>0.42499999999999999</v>
      </c>
      <c r="E23" s="147">
        <v>233.52884587366816</v>
      </c>
      <c r="F23" s="147">
        <v>377.40350000000001</v>
      </c>
      <c r="G23" s="147">
        <v>435.39757249999997</v>
      </c>
      <c r="H23" s="147">
        <v>493.39164499999998</v>
      </c>
      <c r="I23" s="147">
        <v>326.74805000000003</v>
      </c>
      <c r="J23" s="147">
        <v>377.40350000000001</v>
      </c>
      <c r="K23" s="147">
        <v>435.39757249999997</v>
      </c>
      <c r="L23" s="147">
        <v>493.39164499999998</v>
      </c>
      <c r="M23" s="148">
        <v>477.17674730999983</v>
      </c>
      <c r="N23" s="1"/>
      <c r="O23" s="1"/>
      <c r="P23" s="1"/>
      <c r="Q23" s="1"/>
      <c r="R23" s="1"/>
      <c r="S23" s="1"/>
      <c r="T23" s="1"/>
      <c r="U23" s="1"/>
      <c r="V23" s="1"/>
      <c r="W23" s="1"/>
      <c r="X23" s="1"/>
      <c r="Y23" s="1"/>
      <c r="Z23" s="1"/>
      <c r="AA23" s="118"/>
      <c r="AB23" s="118"/>
      <c r="AC23" s="118"/>
      <c r="AD23" s="118"/>
      <c r="AE23" s="118"/>
      <c r="AF23" s="118"/>
      <c r="AG23" s="118"/>
      <c r="AH23" s="118"/>
      <c r="AI23" s="118"/>
      <c r="AJ23" s="118"/>
      <c r="AK23" s="118"/>
    </row>
    <row r="24" spans="1:37" x14ac:dyDescent="0.2">
      <c r="A24" s="1"/>
      <c r="B24" s="7">
        <v>666.13463999999988</v>
      </c>
      <c r="C24" s="8">
        <v>0.45</v>
      </c>
      <c r="D24" s="8">
        <v>0.45</v>
      </c>
      <c r="E24" s="147">
        <v>223.022003351531</v>
      </c>
      <c r="F24" s="147">
        <v>377.40350000000001</v>
      </c>
      <c r="G24" s="147">
        <v>435.39757249999997</v>
      </c>
      <c r="H24" s="147">
        <v>493.39164499999998</v>
      </c>
      <c r="I24" s="147">
        <v>326.74805000000003</v>
      </c>
      <c r="J24" s="147">
        <v>377.40350000000001</v>
      </c>
      <c r="K24" s="147">
        <v>435.39757249999997</v>
      </c>
      <c r="L24" s="147">
        <v>493.39164499999998</v>
      </c>
      <c r="M24" s="148">
        <v>505.24596773999986</v>
      </c>
      <c r="N24" s="1"/>
      <c r="O24" s="1"/>
      <c r="P24" s="1"/>
      <c r="Q24" s="1"/>
      <c r="R24" s="1"/>
      <c r="S24" s="1"/>
      <c r="T24" s="1"/>
      <c r="U24" s="1"/>
      <c r="V24" s="1"/>
      <c r="W24" s="1"/>
      <c r="X24" s="1"/>
      <c r="Y24" s="1"/>
      <c r="Z24" s="1"/>
      <c r="AA24" s="118"/>
      <c r="AB24" s="118"/>
      <c r="AC24" s="118"/>
      <c r="AD24" s="118"/>
      <c r="AE24" s="118"/>
      <c r="AF24" s="118"/>
      <c r="AG24" s="118"/>
      <c r="AH24" s="118"/>
      <c r="AI24" s="118"/>
      <c r="AJ24" s="118"/>
      <c r="AK24" s="118"/>
    </row>
    <row r="25" spans="1:37" x14ac:dyDescent="0.2">
      <c r="A25" s="1"/>
      <c r="B25" s="7">
        <v>703.14211999999986</v>
      </c>
      <c r="C25" s="8">
        <v>0.47499999999999998</v>
      </c>
      <c r="D25" s="8">
        <v>0.47499999999999998</v>
      </c>
      <c r="E25" s="147">
        <v>212.51516082939386</v>
      </c>
      <c r="F25" s="147">
        <v>377.40350000000001</v>
      </c>
      <c r="G25" s="147">
        <v>435.39757249999997</v>
      </c>
      <c r="H25" s="147">
        <v>493.39164499999998</v>
      </c>
      <c r="I25" s="147">
        <v>326.74805000000003</v>
      </c>
      <c r="J25" s="147">
        <v>377.40350000000001</v>
      </c>
      <c r="K25" s="147">
        <v>435.39757249999997</v>
      </c>
      <c r="L25" s="147">
        <v>493.39164499999998</v>
      </c>
      <c r="M25" s="148">
        <v>533.31518816999971</v>
      </c>
      <c r="N25" s="1"/>
      <c r="O25" s="1"/>
      <c r="P25" s="1"/>
      <c r="Q25" s="1"/>
      <c r="R25" s="1"/>
      <c r="S25" s="1"/>
      <c r="T25" s="1"/>
      <c r="U25" s="1"/>
      <c r="V25" s="1"/>
      <c r="W25" s="1"/>
      <c r="X25" s="1"/>
      <c r="Y25" s="1"/>
      <c r="Z25" s="1"/>
      <c r="AA25" s="118"/>
      <c r="AB25" s="118"/>
      <c r="AC25" s="118"/>
      <c r="AD25" s="118"/>
      <c r="AE25" s="118"/>
      <c r="AF25" s="118"/>
      <c r="AG25" s="118"/>
      <c r="AH25" s="118"/>
      <c r="AI25" s="118"/>
      <c r="AJ25" s="118"/>
      <c r="AK25" s="118"/>
    </row>
    <row r="26" spans="1:37" x14ac:dyDescent="0.2">
      <c r="A26" s="1"/>
      <c r="B26" s="7">
        <v>740.14959999999985</v>
      </c>
      <c r="C26" s="8">
        <v>0.5</v>
      </c>
      <c r="D26" s="8">
        <v>0.5</v>
      </c>
      <c r="E26" s="147">
        <v>202.0083183072567</v>
      </c>
      <c r="F26" s="147">
        <v>377.40350000000001</v>
      </c>
      <c r="G26" s="147">
        <v>435.39757249999997</v>
      </c>
      <c r="H26" s="147">
        <v>493.39164499999998</v>
      </c>
      <c r="I26" s="147">
        <v>320.43594332346794</v>
      </c>
      <c r="J26" s="147">
        <v>377.40350000000001</v>
      </c>
      <c r="K26" s="147">
        <v>435.39757249999997</v>
      </c>
      <c r="L26" s="147">
        <v>493.39164499999998</v>
      </c>
      <c r="M26" s="148">
        <v>561.38440859999969</v>
      </c>
      <c r="N26" s="1"/>
      <c r="O26" s="1"/>
      <c r="P26" s="1"/>
      <c r="Q26" s="1"/>
      <c r="R26" s="1"/>
      <c r="S26" s="1"/>
      <c r="T26" s="1"/>
      <c r="U26" s="1"/>
      <c r="V26" s="1"/>
      <c r="W26" s="1"/>
      <c r="X26" s="1"/>
      <c r="Y26" s="1"/>
      <c r="Z26" s="1"/>
      <c r="AA26" s="118"/>
      <c r="AB26" s="118"/>
      <c r="AC26" s="118"/>
      <c r="AD26" s="118"/>
      <c r="AE26" s="118"/>
      <c r="AF26" s="118"/>
      <c r="AG26" s="118"/>
      <c r="AH26" s="118"/>
      <c r="AI26" s="118"/>
      <c r="AJ26" s="118"/>
      <c r="AK26" s="118"/>
    </row>
    <row r="27" spans="1:37" x14ac:dyDescent="0.2">
      <c r="A27" s="1"/>
      <c r="B27" s="7">
        <v>777.15707999999984</v>
      </c>
      <c r="C27" s="8">
        <v>0.52500000000000002</v>
      </c>
      <c r="D27" s="8">
        <v>0.52500000000000002</v>
      </c>
      <c r="E27" s="147">
        <v>191.50147578511951</v>
      </c>
      <c r="F27" s="147">
        <v>377.40350000000001</v>
      </c>
      <c r="G27" s="147">
        <v>435.39757249999997</v>
      </c>
      <c r="H27" s="147">
        <v>493.39164499999998</v>
      </c>
      <c r="I27" s="147">
        <v>308.8566320271413</v>
      </c>
      <c r="J27" s="147">
        <v>377.40350000000001</v>
      </c>
      <c r="K27" s="147">
        <v>435.39757249999997</v>
      </c>
      <c r="L27" s="147">
        <v>493.39164499999998</v>
      </c>
      <c r="M27" s="148">
        <v>589.45362902999977</v>
      </c>
      <c r="N27" s="1"/>
      <c r="O27" s="1"/>
      <c r="P27" s="1"/>
      <c r="Q27" s="1"/>
      <c r="R27" s="1"/>
      <c r="S27" s="1"/>
      <c r="T27" s="1"/>
      <c r="U27" s="1"/>
      <c r="V27" s="1"/>
      <c r="W27" s="1"/>
      <c r="X27" s="1"/>
      <c r="Y27" s="1"/>
      <c r="Z27" s="1"/>
      <c r="AA27" s="118"/>
      <c r="AB27" s="118"/>
      <c r="AC27" s="118"/>
      <c r="AD27" s="118"/>
      <c r="AE27" s="118"/>
      <c r="AF27" s="118"/>
      <c r="AG27" s="118"/>
      <c r="AH27" s="118"/>
      <c r="AI27" s="118"/>
      <c r="AJ27" s="118"/>
      <c r="AK27" s="118"/>
    </row>
    <row r="28" spans="1:37" x14ac:dyDescent="0.2">
      <c r="A28" s="1"/>
      <c r="B28" s="7">
        <v>814.16455999999982</v>
      </c>
      <c r="C28" s="8">
        <v>0.55000000000000004</v>
      </c>
      <c r="D28" s="8">
        <v>0.55000000000000004</v>
      </c>
      <c r="E28" s="147">
        <v>180.99463326298238</v>
      </c>
      <c r="F28" s="147">
        <v>377.40350000000001</v>
      </c>
      <c r="G28" s="147">
        <v>435.39757249999997</v>
      </c>
      <c r="H28" s="147">
        <v>493.39164499999998</v>
      </c>
      <c r="I28" s="147">
        <v>297.27732073081467</v>
      </c>
      <c r="J28" s="147">
        <v>377.40350000000001</v>
      </c>
      <c r="K28" s="147">
        <v>435.39757249999997</v>
      </c>
      <c r="L28" s="147">
        <v>493.39164499999998</v>
      </c>
      <c r="M28" s="148">
        <v>617.52284945999975</v>
      </c>
      <c r="N28" s="1"/>
      <c r="O28" s="1"/>
      <c r="P28" s="1"/>
      <c r="Q28" s="1"/>
      <c r="R28" s="1"/>
      <c r="S28" s="1"/>
      <c r="T28" s="1"/>
      <c r="U28" s="1"/>
      <c r="V28" s="1"/>
      <c r="W28" s="1"/>
      <c r="X28" s="1"/>
      <c r="Y28" s="1"/>
      <c r="Z28" s="1"/>
      <c r="AA28" s="118"/>
      <c r="AB28" s="118"/>
      <c r="AC28" s="118"/>
      <c r="AD28" s="118"/>
      <c r="AE28" s="118"/>
      <c r="AF28" s="118"/>
      <c r="AG28" s="118"/>
      <c r="AH28" s="118"/>
      <c r="AI28" s="118"/>
      <c r="AJ28" s="118"/>
      <c r="AK28" s="118"/>
    </row>
    <row r="29" spans="1:37" x14ac:dyDescent="0.2">
      <c r="A29" s="1"/>
      <c r="B29" s="7">
        <v>851.17203999999981</v>
      </c>
      <c r="C29" s="8">
        <v>0.57500000000000007</v>
      </c>
      <c r="D29" s="8">
        <v>0.57500000000000007</v>
      </c>
      <c r="E29" s="147">
        <v>170.48779074084516</v>
      </c>
      <c r="F29" s="147">
        <v>377.40350000000001</v>
      </c>
      <c r="G29" s="147">
        <v>435.39757249999997</v>
      </c>
      <c r="H29" s="147">
        <v>493.39164499999998</v>
      </c>
      <c r="I29" s="147">
        <v>285.69800943448809</v>
      </c>
      <c r="J29" s="147">
        <v>377.40350000000001</v>
      </c>
      <c r="K29" s="147">
        <v>435.39757249999997</v>
      </c>
      <c r="L29" s="147">
        <v>493.39164499999998</v>
      </c>
      <c r="M29" s="148">
        <v>645.59206988999983</v>
      </c>
      <c r="N29" s="1"/>
      <c r="O29" s="1"/>
      <c r="P29" s="1"/>
      <c r="Q29" s="1"/>
      <c r="R29" s="1"/>
      <c r="S29" s="1"/>
      <c r="T29" s="1"/>
      <c r="U29" s="1"/>
      <c r="V29" s="1"/>
      <c r="W29" s="1"/>
      <c r="X29" s="1"/>
      <c r="Y29" s="1"/>
      <c r="Z29" s="1"/>
      <c r="AA29" s="118"/>
      <c r="AB29" s="118"/>
      <c r="AC29" s="118"/>
      <c r="AD29" s="118"/>
      <c r="AE29" s="118"/>
      <c r="AF29" s="118"/>
      <c r="AG29" s="118"/>
      <c r="AH29" s="118"/>
      <c r="AI29" s="118"/>
      <c r="AJ29" s="118"/>
      <c r="AK29" s="118"/>
    </row>
    <row r="30" spans="1:37" x14ac:dyDescent="0.2">
      <c r="A30" s="1"/>
      <c r="B30" s="7">
        <v>888.1795199999998</v>
      </c>
      <c r="C30" s="8">
        <v>0.6</v>
      </c>
      <c r="D30" s="8">
        <v>0.6</v>
      </c>
      <c r="E30" s="147">
        <v>159.98094821870805</v>
      </c>
      <c r="F30" s="147">
        <v>369.39229601705506</v>
      </c>
      <c r="G30" s="147">
        <v>432.94144709760161</v>
      </c>
      <c r="H30" s="147">
        <v>493.39164499999998</v>
      </c>
      <c r="I30" s="147">
        <v>274.11869813816156</v>
      </c>
      <c r="J30" s="147">
        <v>369.39229601705506</v>
      </c>
      <c r="K30" s="147">
        <v>432.94144709760161</v>
      </c>
      <c r="L30" s="147">
        <v>493.39164499999998</v>
      </c>
      <c r="M30" s="148">
        <v>673.66129031999969</v>
      </c>
      <c r="N30" s="1"/>
      <c r="O30" s="1"/>
      <c r="P30" s="1"/>
      <c r="Q30" s="1"/>
      <c r="R30" s="1"/>
      <c r="S30" s="1"/>
      <c r="T30" s="1"/>
      <c r="U30" s="1"/>
      <c r="V30" s="1"/>
      <c r="W30" s="1"/>
      <c r="X30" s="1"/>
      <c r="Y30" s="1"/>
      <c r="Z30" s="1"/>
      <c r="AA30" s="1"/>
      <c r="AB30" s="118"/>
      <c r="AC30" s="118"/>
      <c r="AD30" s="118"/>
      <c r="AE30" s="118"/>
      <c r="AF30" s="118"/>
      <c r="AG30" s="118"/>
      <c r="AH30" s="118"/>
      <c r="AI30" s="118"/>
      <c r="AJ30" s="118"/>
      <c r="AK30" s="118"/>
    </row>
    <row r="31" spans="1:37" x14ac:dyDescent="0.2">
      <c r="A31" s="1"/>
      <c r="B31" s="7">
        <v>925.18699999999978</v>
      </c>
      <c r="C31" s="8">
        <v>0.625</v>
      </c>
      <c r="D31" s="8">
        <v>0.625</v>
      </c>
      <c r="E31" s="147">
        <v>149.47410569657089</v>
      </c>
      <c r="F31" s="147">
        <v>359.32114393443237</v>
      </c>
      <c r="G31" s="147">
        <v>423.94276378916834</v>
      </c>
      <c r="H31" s="147">
        <v>490.56381929308185</v>
      </c>
      <c r="I31" s="147">
        <v>262.53938684183493</v>
      </c>
      <c r="J31" s="147">
        <v>359.32114393443237</v>
      </c>
      <c r="K31" s="147">
        <v>423.94276378916834</v>
      </c>
      <c r="L31" s="147">
        <v>490.56381929308185</v>
      </c>
      <c r="M31" s="148">
        <v>701.73051074999967</v>
      </c>
      <c r="N31" s="1"/>
      <c r="O31" s="1"/>
      <c r="P31" s="1"/>
      <c r="Q31" s="1"/>
      <c r="R31" s="1"/>
      <c r="S31" s="1"/>
      <c r="T31" s="1"/>
      <c r="U31" s="1"/>
      <c r="V31" s="1"/>
      <c r="W31" s="1"/>
      <c r="X31" s="1"/>
      <c r="Y31" s="1"/>
      <c r="Z31" s="1"/>
      <c r="AA31" s="118"/>
      <c r="AB31" s="118"/>
      <c r="AC31" s="118"/>
      <c r="AD31" s="118"/>
      <c r="AE31" s="118"/>
      <c r="AF31" s="118"/>
      <c r="AG31" s="118"/>
      <c r="AH31" s="118"/>
      <c r="AI31" s="118"/>
      <c r="AJ31" s="118"/>
      <c r="AK31" s="118"/>
    </row>
    <row r="32" spans="1:37" x14ac:dyDescent="0.2">
      <c r="A32" s="1"/>
      <c r="B32" s="7">
        <v>962.19447999999977</v>
      </c>
      <c r="C32" s="8">
        <v>0.65</v>
      </c>
      <c r="D32" s="8">
        <v>0.65</v>
      </c>
      <c r="E32" s="147">
        <v>138.9672631744337</v>
      </c>
      <c r="F32" s="147">
        <v>349.24999185180968</v>
      </c>
      <c r="G32" s="147">
        <v>414.94408048073507</v>
      </c>
      <c r="H32" s="147">
        <v>482.80517800480504</v>
      </c>
      <c r="I32" s="147">
        <v>250.96007554550829</v>
      </c>
      <c r="J32" s="147">
        <v>349.24999185180968</v>
      </c>
      <c r="K32" s="147">
        <v>414.94408048073507</v>
      </c>
      <c r="L32" s="147">
        <v>482.80517800480504</v>
      </c>
      <c r="M32" s="148">
        <v>729.79973117999964</v>
      </c>
      <c r="N32" s="1"/>
      <c r="O32" s="1"/>
      <c r="P32" s="1"/>
      <c r="Q32" s="1"/>
      <c r="R32" s="1"/>
      <c r="S32" s="1"/>
      <c r="T32" s="1"/>
      <c r="U32" s="1"/>
      <c r="V32" s="1"/>
      <c r="W32" s="1"/>
      <c r="X32" s="1"/>
      <c r="Y32" s="1"/>
      <c r="Z32" s="1"/>
      <c r="AA32" s="118"/>
      <c r="AB32" s="118"/>
      <c r="AC32" s="118"/>
      <c r="AD32" s="118"/>
      <c r="AE32" s="118"/>
      <c r="AF32" s="118"/>
      <c r="AG32" s="118"/>
      <c r="AH32" s="118"/>
      <c r="AI32" s="118"/>
      <c r="AJ32" s="118"/>
      <c r="AK32" s="118"/>
    </row>
    <row r="33" spans="1:37" x14ac:dyDescent="0.2">
      <c r="A33" s="1"/>
      <c r="B33" s="7">
        <v>999.20195999999976</v>
      </c>
      <c r="C33" s="8">
        <v>0.67500000000000004</v>
      </c>
      <c r="D33" s="8">
        <v>0.67500000000000004</v>
      </c>
      <c r="E33" s="147">
        <v>128.46042065229656</v>
      </c>
      <c r="F33" s="147">
        <v>339.17883976918699</v>
      </c>
      <c r="G33" s="147">
        <v>405.9453971723018</v>
      </c>
      <c r="H33" s="147">
        <v>475.04653671652835</v>
      </c>
      <c r="I33" s="147">
        <v>239.38076424918174</v>
      </c>
      <c r="J33" s="147">
        <v>339.17883976918699</v>
      </c>
      <c r="K33" s="147">
        <v>405.9453971723018</v>
      </c>
      <c r="L33" s="147">
        <v>475.04653671652835</v>
      </c>
      <c r="M33" s="148">
        <v>757.86895160999961</v>
      </c>
      <c r="N33" s="1"/>
      <c r="O33" s="1"/>
      <c r="P33" s="1"/>
      <c r="Q33" s="1"/>
      <c r="R33" s="1"/>
      <c r="S33" s="1"/>
      <c r="T33" s="1"/>
      <c r="U33" s="1"/>
      <c r="V33" s="1"/>
      <c r="W33" s="1"/>
      <c r="X33" s="1"/>
      <c r="Y33" s="1"/>
      <c r="Z33" s="1"/>
      <c r="AA33" s="118"/>
      <c r="AB33" s="118"/>
      <c r="AC33" s="118"/>
      <c r="AD33" s="118"/>
      <c r="AE33" s="118"/>
      <c r="AF33" s="118"/>
      <c r="AG33" s="118"/>
      <c r="AH33" s="118"/>
      <c r="AI33" s="118"/>
      <c r="AJ33" s="118"/>
      <c r="AK33" s="118"/>
    </row>
    <row r="34" spans="1:37" x14ac:dyDescent="0.2">
      <c r="A34" s="1"/>
      <c r="B34" s="7">
        <v>1036.2094399999999</v>
      </c>
      <c r="C34" s="8">
        <v>0.7</v>
      </c>
      <c r="D34" s="8">
        <v>0.7</v>
      </c>
      <c r="E34" s="147">
        <v>117.95357813015939</v>
      </c>
      <c r="F34" s="147">
        <v>329.10768768656425</v>
      </c>
      <c r="G34" s="147">
        <v>396.94671386386858</v>
      </c>
      <c r="H34" s="147">
        <v>467.28789542825166</v>
      </c>
      <c r="I34" s="147">
        <v>227.80145295285513</v>
      </c>
      <c r="J34" s="147">
        <v>329.10768768656425</v>
      </c>
      <c r="K34" s="147">
        <v>396.94671386386858</v>
      </c>
      <c r="L34" s="147">
        <v>467.28789542825166</v>
      </c>
      <c r="M34" s="148">
        <v>785.93817203999959</v>
      </c>
      <c r="N34" s="1"/>
      <c r="O34" s="1"/>
      <c r="P34" s="1"/>
      <c r="Q34" s="1"/>
      <c r="R34" s="1"/>
      <c r="S34" s="1"/>
      <c r="T34" s="1"/>
      <c r="U34" s="1"/>
      <c r="V34" s="1"/>
      <c r="W34" s="1"/>
      <c r="X34" s="1"/>
      <c r="Y34" s="1"/>
      <c r="Z34" s="1"/>
      <c r="AA34" s="118"/>
      <c r="AB34" s="118"/>
      <c r="AC34" s="118"/>
      <c r="AD34" s="118"/>
      <c r="AE34" s="118"/>
      <c r="AF34" s="118"/>
      <c r="AG34" s="118"/>
      <c r="AH34" s="118"/>
      <c r="AI34" s="118"/>
      <c r="AJ34" s="118"/>
      <c r="AK34" s="118"/>
    </row>
    <row r="35" spans="1:37" x14ac:dyDescent="0.2">
      <c r="A35" s="1"/>
      <c r="B35" s="7">
        <v>1073.2169199999998</v>
      </c>
      <c r="C35" s="8">
        <v>0.72499999999999998</v>
      </c>
      <c r="D35" s="8">
        <v>0.72499999999999998</v>
      </c>
      <c r="E35" s="147">
        <v>107.44673560802218</v>
      </c>
      <c r="F35" s="147">
        <v>319.0365356039415</v>
      </c>
      <c r="G35" s="147">
        <v>387.94803055543525</v>
      </c>
      <c r="H35" s="147">
        <v>459.52925413997485</v>
      </c>
      <c r="I35" s="147">
        <v>216.22214165652849</v>
      </c>
      <c r="J35" s="147">
        <v>319.0365356039415</v>
      </c>
      <c r="K35" s="147">
        <v>387.94803055543525</v>
      </c>
      <c r="L35" s="147">
        <v>459.52925413997485</v>
      </c>
      <c r="M35" s="148">
        <v>814.00739246999967</v>
      </c>
      <c r="N35" s="1"/>
      <c r="O35" s="12"/>
      <c r="P35" s="1"/>
      <c r="Q35" s="1"/>
      <c r="R35" s="1"/>
      <c r="S35" s="1"/>
      <c r="T35" s="1"/>
      <c r="U35" s="1"/>
      <c r="V35" s="1"/>
      <c r="W35" s="1"/>
      <c r="X35" s="1"/>
      <c r="Y35" s="1"/>
      <c r="Z35" s="1"/>
      <c r="AA35" s="118"/>
      <c r="AB35" s="118"/>
      <c r="AC35" s="118"/>
      <c r="AD35" s="118"/>
      <c r="AE35" s="118"/>
      <c r="AF35" s="118"/>
      <c r="AG35" s="118"/>
      <c r="AH35" s="118"/>
      <c r="AI35" s="118"/>
      <c r="AJ35" s="118"/>
      <c r="AK35" s="118"/>
    </row>
    <row r="36" spans="1:37" x14ac:dyDescent="0.2">
      <c r="A36" s="1"/>
      <c r="B36" s="7">
        <v>1110.2243999999998</v>
      </c>
      <c r="C36" s="8">
        <v>0.75</v>
      </c>
      <c r="D36" s="8">
        <v>0.75</v>
      </c>
      <c r="E36" s="147">
        <v>96.939893085885075</v>
      </c>
      <c r="F36" s="147">
        <v>308.96538352131893</v>
      </c>
      <c r="G36" s="147">
        <v>378.94934724700204</v>
      </c>
      <c r="H36" s="147">
        <v>451.77061285169822</v>
      </c>
      <c r="I36" s="147">
        <v>204.64283036020194</v>
      </c>
      <c r="J36" s="147">
        <v>308.96538352131893</v>
      </c>
      <c r="K36" s="147">
        <v>378.94934724700204</v>
      </c>
      <c r="L36" s="147">
        <v>451.77061285169822</v>
      </c>
      <c r="M36" s="148">
        <v>842.07661289999953</v>
      </c>
      <c r="N36" s="1"/>
      <c r="O36" s="12"/>
      <c r="P36" s="1"/>
      <c r="Q36" s="1"/>
      <c r="R36" s="1"/>
      <c r="S36" s="1"/>
      <c r="T36" s="1"/>
      <c r="U36" s="1"/>
      <c r="V36" s="1"/>
      <c r="W36" s="1"/>
      <c r="X36" s="1"/>
      <c r="Y36" s="1"/>
      <c r="Z36" s="1"/>
      <c r="AA36" s="118"/>
      <c r="AB36" s="118"/>
      <c r="AC36" s="118"/>
      <c r="AD36" s="118"/>
      <c r="AE36" s="118"/>
      <c r="AF36" s="118"/>
      <c r="AG36" s="118"/>
      <c r="AH36" s="118"/>
      <c r="AI36" s="118"/>
      <c r="AJ36" s="118"/>
      <c r="AK36" s="118"/>
    </row>
    <row r="37" spans="1:37" x14ac:dyDescent="0.2">
      <c r="A37" s="1"/>
      <c r="B37" s="7">
        <v>1147.2318799999998</v>
      </c>
      <c r="C37" s="8">
        <v>0.77499999999999991</v>
      </c>
      <c r="D37" s="8">
        <v>0.77499999999999991</v>
      </c>
      <c r="E37" s="147">
        <v>86.433050563747869</v>
      </c>
      <c r="F37" s="147">
        <v>298.89423143869618</v>
      </c>
      <c r="G37" s="147">
        <v>369.95066393856871</v>
      </c>
      <c r="H37" s="147">
        <v>444.01197156342141</v>
      </c>
      <c r="I37" s="147">
        <v>193.06351906387528</v>
      </c>
      <c r="J37" s="147">
        <v>298.89423143869618</v>
      </c>
      <c r="K37" s="147">
        <v>369.95066393856871</v>
      </c>
      <c r="L37" s="147">
        <v>444.01197156342141</v>
      </c>
      <c r="M37" s="148">
        <v>870.14583332999962</v>
      </c>
      <c r="N37" s="1"/>
      <c r="O37" s="116"/>
      <c r="P37" s="13"/>
      <c r="Q37" s="1"/>
      <c r="R37" s="1"/>
      <c r="S37" s="1"/>
      <c r="T37" s="1"/>
      <c r="U37" s="1"/>
      <c r="V37" s="1"/>
      <c r="W37" s="1"/>
      <c r="X37" s="1"/>
      <c r="Y37" s="1"/>
      <c r="Z37" s="1"/>
      <c r="AA37" s="118"/>
      <c r="AB37" s="118"/>
      <c r="AC37" s="118"/>
      <c r="AD37" s="118"/>
      <c r="AE37" s="118"/>
      <c r="AF37" s="118"/>
      <c r="AG37" s="118"/>
      <c r="AH37" s="118"/>
      <c r="AI37" s="118"/>
      <c r="AJ37" s="118"/>
      <c r="AK37" s="118"/>
    </row>
    <row r="38" spans="1:37" x14ac:dyDescent="0.2">
      <c r="A38" s="1"/>
      <c r="B38" s="7">
        <v>1184.2393599999998</v>
      </c>
      <c r="C38" s="8">
        <v>0.79999999999999993</v>
      </c>
      <c r="D38" s="8">
        <v>0.79999999999999993</v>
      </c>
      <c r="E38" s="147">
        <v>75.926208041610735</v>
      </c>
      <c r="F38" s="147">
        <v>288.82307935607344</v>
      </c>
      <c r="G38" s="147">
        <v>360.95198063013549</v>
      </c>
      <c r="H38" s="147">
        <v>436.25333027514472</v>
      </c>
      <c r="I38" s="147">
        <v>181.48420776754867</v>
      </c>
      <c r="J38" s="147">
        <v>288.82307935607344</v>
      </c>
      <c r="K38" s="147">
        <v>360.95198063013549</v>
      </c>
      <c r="L38" s="147">
        <v>436.25333027514472</v>
      </c>
      <c r="M38" s="148">
        <v>898.21505375999959</v>
      </c>
      <c r="N38" s="1"/>
      <c r="O38" s="116"/>
      <c r="P38" s="1"/>
      <c r="Q38" s="1"/>
      <c r="R38" s="1"/>
      <c r="S38" s="1"/>
      <c r="T38" s="1"/>
      <c r="U38" s="1"/>
      <c r="V38" s="1"/>
      <c r="W38" s="1"/>
      <c r="X38" s="1"/>
      <c r="Y38" s="1"/>
      <c r="Z38" s="1"/>
      <c r="AA38" s="118"/>
      <c r="AB38" s="118"/>
      <c r="AC38" s="118"/>
      <c r="AD38" s="118"/>
      <c r="AE38" s="118"/>
      <c r="AF38" s="118"/>
      <c r="AG38" s="118"/>
      <c r="AH38" s="118"/>
      <c r="AI38" s="118"/>
      <c r="AJ38" s="118"/>
      <c r="AK38" s="118"/>
    </row>
    <row r="39" spans="1:37" x14ac:dyDescent="0.2">
      <c r="A39" s="1"/>
      <c r="B39" s="7">
        <v>1221.2468399999998</v>
      </c>
      <c r="C39" s="8">
        <v>0.82499999999999996</v>
      </c>
      <c r="D39" s="8">
        <v>0.82499999999999996</v>
      </c>
      <c r="E39" s="147">
        <v>65.419365519473587</v>
      </c>
      <c r="F39" s="147">
        <v>278.7519272734508</v>
      </c>
      <c r="G39" s="147">
        <v>351.95329732170228</v>
      </c>
      <c r="H39" s="147">
        <v>428.49468898686803</v>
      </c>
      <c r="I39" s="147">
        <v>169.90489647122214</v>
      </c>
      <c r="J39" s="147">
        <v>278.7519272734508</v>
      </c>
      <c r="K39" s="147">
        <v>351.95329732170228</v>
      </c>
      <c r="L39" s="147">
        <v>428.49468898686803</v>
      </c>
      <c r="M39" s="148">
        <v>926.28427418999945</v>
      </c>
      <c r="N39" s="1"/>
      <c r="O39" s="1"/>
      <c r="P39" s="1"/>
      <c r="Q39" s="1"/>
      <c r="R39" s="1"/>
      <c r="S39" s="1"/>
      <c r="T39" s="1"/>
      <c r="U39" s="1"/>
      <c r="V39" s="1"/>
      <c r="W39" s="1"/>
      <c r="X39" s="1"/>
      <c r="Y39" s="1"/>
      <c r="Z39" s="1"/>
      <c r="AA39" s="118"/>
      <c r="AB39" s="118"/>
      <c r="AC39" s="118"/>
      <c r="AD39" s="118"/>
      <c r="AE39" s="118"/>
      <c r="AF39" s="118"/>
      <c r="AG39" s="118"/>
      <c r="AH39" s="118"/>
      <c r="AI39" s="118"/>
      <c r="AJ39" s="118"/>
      <c r="AK39" s="118"/>
    </row>
    <row r="40" spans="1:37" x14ac:dyDescent="0.2">
      <c r="A40" s="1"/>
      <c r="B40" s="7">
        <v>1258.2543199999998</v>
      </c>
      <c r="C40" s="8">
        <v>0.85</v>
      </c>
      <c r="D40" s="8">
        <v>0.85</v>
      </c>
      <c r="E40" s="147">
        <v>54.912522997336438</v>
      </c>
      <c r="F40" s="147">
        <v>268.68077519082806</v>
      </c>
      <c r="G40" s="147">
        <v>342.95461401326901</v>
      </c>
      <c r="H40" s="147">
        <v>420.73604769859134</v>
      </c>
      <c r="I40" s="147">
        <v>158.32558517489554</v>
      </c>
      <c r="J40" s="147">
        <v>268.68077519082806</v>
      </c>
      <c r="K40" s="147">
        <v>342.95461401326901</v>
      </c>
      <c r="L40" s="147">
        <v>420.73604769859134</v>
      </c>
      <c r="M40" s="148">
        <v>954.35349461999942</v>
      </c>
      <c r="N40" s="1"/>
      <c r="O40" s="1"/>
      <c r="P40" s="1"/>
      <c r="Q40" s="1"/>
      <c r="R40" s="1"/>
      <c r="S40" s="1"/>
      <c r="T40" s="1"/>
      <c r="U40" s="1"/>
      <c r="V40" s="1"/>
      <c r="W40" s="1"/>
      <c r="X40" s="1"/>
      <c r="Y40" s="1"/>
      <c r="Z40" s="1"/>
      <c r="AA40" s="118"/>
      <c r="AB40" s="118"/>
      <c r="AC40" s="118"/>
      <c r="AD40" s="118"/>
      <c r="AE40" s="118"/>
      <c r="AF40" s="118"/>
      <c r="AG40" s="118"/>
      <c r="AH40" s="118"/>
      <c r="AI40" s="118"/>
      <c r="AJ40" s="118"/>
      <c r="AK40" s="118"/>
    </row>
    <row r="41" spans="1:37" x14ac:dyDescent="0.2">
      <c r="A41" s="1"/>
      <c r="B41" s="7">
        <v>1295.2617999999998</v>
      </c>
      <c r="C41" s="8">
        <v>0.875</v>
      </c>
      <c r="D41" s="8">
        <v>0.875</v>
      </c>
      <c r="E41" s="147">
        <v>44.405680475199354</v>
      </c>
      <c r="F41" s="147">
        <v>258.60962310820543</v>
      </c>
      <c r="G41" s="147">
        <v>333.95593070483574</v>
      </c>
      <c r="H41" s="147">
        <v>412.97740641031464</v>
      </c>
      <c r="I41" s="147">
        <v>146.74627387856901</v>
      </c>
      <c r="J41" s="147">
        <v>258.60962310820543</v>
      </c>
      <c r="K41" s="147">
        <v>333.95593070483574</v>
      </c>
      <c r="L41" s="147">
        <v>412.97740641031464</v>
      </c>
      <c r="M41" s="148">
        <v>982.42271504999928</v>
      </c>
      <c r="N41" s="1"/>
      <c r="O41" s="1"/>
      <c r="P41" s="1"/>
      <c r="Q41" s="1"/>
      <c r="R41" s="1"/>
      <c r="S41" s="1"/>
      <c r="T41" s="1"/>
      <c r="U41" s="1"/>
      <c r="V41" s="1"/>
      <c r="W41" s="1"/>
      <c r="X41" s="1"/>
      <c r="Y41" s="1"/>
      <c r="Z41" s="1"/>
      <c r="AA41" s="118"/>
      <c r="AB41" s="118"/>
      <c r="AC41" s="118"/>
      <c r="AD41" s="118"/>
      <c r="AE41" s="118"/>
      <c r="AF41" s="118"/>
      <c r="AG41" s="118"/>
      <c r="AH41" s="118"/>
      <c r="AI41" s="118"/>
      <c r="AJ41" s="118"/>
      <c r="AK41" s="118"/>
    </row>
    <row r="42" spans="1:37" x14ac:dyDescent="0.2">
      <c r="A42" s="1"/>
      <c r="B42" s="7">
        <v>1332.2692799999998</v>
      </c>
      <c r="C42" s="8">
        <v>0.9</v>
      </c>
      <c r="D42" s="8">
        <v>0.9</v>
      </c>
      <c r="E42" s="147">
        <v>33.898837953062099</v>
      </c>
      <c r="F42" s="147">
        <v>248.53847102558262</v>
      </c>
      <c r="G42" s="147">
        <v>324.95724739640241</v>
      </c>
      <c r="H42" s="147">
        <v>405.21876512203778</v>
      </c>
      <c r="I42" s="147">
        <v>135.16696258224229</v>
      </c>
      <c r="J42" s="147">
        <v>248.53847102558262</v>
      </c>
      <c r="K42" s="147">
        <v>324.95724739640241</v>
      </c>
      <c r="L42" s="147">
        <v>405.21876512203778</v>
      </c>
      <c r="M42" s="148">
        <v>1010.4919354799995</v>
      </c>
      <c r="N42" s="1"/>
      <c r="O42" s="1"/>
      <c r="P42" s="1"/>
      <c r="Q42" s="1"/>
      <c r="R42" s="1"/>
      <c r="S42" s="1"/>
      <c r="T42" s="1"/>
      <c r="U42" s="1"/>
      <c r="V42" s="1"/>
      <c r="W42" s="1"/>
      <c r="X42" s="1"/>
      <c r="Y42" s="1"/>
      <c r="Z42" s="1"/>
      <c r="AA42" s="118"/>
      <c r="AB42" s="118"/>
      <c r="AC42" s="118"/>
      <c r="AD42" s="118"/>
      <c r="AE42" s="118"/>
      <c r="AF42" s="118"/>
      <c r="AG42" s="118"/>
      <c r="AH42" s="118"/>
      <c r="AI42" s="118"/>
      <c r="AJ42" s="118"/>
      <c r="AK42" s="118"/>
    </row>
    <row r="43" spans="1:37" x14ac:dyDescent="0.2">
      <c r="A43" s="1"/>
      <c r="B43" s="7">
        <v>1369.2767599999997</v>
      </c>
      <c r="C43" s="8">
        <v>0.92499999999999993</v>
      </c>
      <c r="D43" s="8">
        <v>0.92499999999999993</v>
      </c>
      <c r="E43" s="147">
        <v>23.391995430924954</v>
      </c>
      <c r="F43" s="147">
        <v>238.46731894295993</v>
      </c>
      <c r="G43" s="147">
        <v>315.95856408796919</v>
      </c>
      <c r="H43" s="147">
        <v>397.46012383376114</v>
      </c>
      <c r="I43" s="147">
        <v>123.58765128591575</v>
      </c>
      <c r="J43" s="147">
        <v>238.46731894295993</v>
      </c>
      <c r="K43" s="147">
        <v>315.95856408796919</v>
      </c>
      <c r="L43" s="147">
        <v>397.46012383376114</v>
      </c>
      <c r="M43" s="148">
        <v>1038.5611559099993</v>
      </c>
      <c r="N43" s="1"/>
      <c r="O43" s="1"/>
      <c r="P43" s="1"/>
      <c r="Q43" s="1"/>
      <c r="R43" s="1"/>
      <c r="S43" s="1"/>
      <c r="T43" s="1"/>
      <c r="U43" s="1"/>
      <c r="V43" s="1"/>
      <c r="W43" s="1"/>
      <c r="X43" s="1"/>
      <c r="Y43" s="1"/>
      <c r="Z43" s="1"/>
      <c r="AA43" s="118"/>
      <c r="AB43" s="118"/>
      <c r="AC43" s="118"/>
      <c r="AD43" s="118"/>
      <c r="AE43" s="118"/>
      <c r="AF43" s="118"/>
      <c r="AG43" s="118"/>
      <c r="AH43" s="118"/>
      <c r="AI43" s="118"/>
      <c r="AJ43" s="118"/>
      <c r="AK43" s="118"/>
    </row>
    <row r="44" spans="1:37" x14ac:dyDescent="0.2">
      <c r="A44" s="1"/>
      <c r="B44" s="7">
        <v>1406.2842399999997</v>
      </c>
      <c r="C44" s="8">
        <v>0.95</v>
      </c>
      <c r="D44" s="8">
        <v>0.95</v>
      </c>
      <c r="E44" s="147">
        <v>12.885152908787811</v>
      </c>
      <c r="F44" s="147">
        <v>228.39616686033719</v>
      </c>
      <c r="G44" s="147">
        <v>306.95988077953587</v>
      </c>
      <c r="H44" s="147">
        <v>389.7014825454844</v>
      </c>
      <c r="I44" s="147">
        <v>112.00833998958909</v>
      </c>
      <c r="J44" s="147">
        <v>228.39616686033719</v>
      </c>
      <c r="K44" s="147">
        <v>306.95988077953587</v>
      </c>
      <c r="L44" s="147">
        <v>389.7014825454844</v>
      </c>
      <c r="M44" s="148">
        <v>1066.6303763399994</v>
      </c>
      <c r="N44" s="1"/>
      <c r="O44" s="1"/>
      <c r="P44" s="1"/>
      <c r="Q44" s="1"/>
      <c r="R44" s="1"/>
      <c r="S44" s="1"/>
      <c r="T44" s="1"/>
      <c r="U44" s="1"/>
      <c r="V44" s="1"/>
      <c r="W44" s="1"/>
      <c r="X44" s="1"/>
      <c r="Y44" s="1"/>
      <c r="Z44" s="1"/>
      <c r="AA44" s="118"/>
      <c r="AB44" s="118"/>
      <c r="AC44" s="118"/>
      <c r="AD44" s="118"/>
      <c r="AE44" s="118"/>
      <c r="AF44" s="118"/>
      <c r="AG44" s="118"/>
      <c r="AH44" s="118"/>
      <c r="AI44" s="118"/>
      <c r="AJ44" s="118"/>
      <c r="AK44" s="118"/>
    </row>
    <row r="45" spans="1:37" x14ac:dyDescent="0.2">
      <c r="A45" s="1"/>
      <c r="B45" s="7">
        <v>1443.2917199999997</v>
      </c>
      <c r="C45" s="8">
        <v>0.97499999999999998</v>
      </c>
      <c r="D45" s="8">
        <v>0.97499999999999998</v>
      </c>
      <c r="E45" s="147">
        <v>0</v>
      </c>
      <c r="F45" s="147">
        <v>218.32501477771447</v>
      </c>
      <c r="G45" s="147">
        <v>297.96119747110259</v>
      </c>
      <c r="H45" s="147">
        <v>381.94284125720759</v>
      </c>
      <c r="I45" s="147">
        <v>100.4290286932625</v>
      </c>
      <c r="J45" s="147">
        <v>218.32501477771447</v>
      </c>
      <c r="K45" s="147">
        <v>297.96119747110259</v>
      </c>
      <c r="L45" s="147">
        <v>381.94284125720759</v>
      </c>
      <c r="M45" s="148">
        <v>1094.6995967699995</v>
      </c>
      <c r="N45" s="1"/>
      <c r="O45" s="1"/>
      <c r="P45" s="1"/>
      <c r="Q45" s="1"/>
      <c r="R45" s="1"/>
      <c r="S45" s="1"/>
      <c r="T45" s="1"/>
      <c r="U45" s="1"/>
      <c r="V45" s="1"/>
      <c r="W45" s="1"/>
      <c r="X45" s="1"/>
      <c r="Y45" s="1"/>
      <c r="Z45" s="1"/>
      <c r="AA45" s="118"/>
      <c r="AB45" s="118"/>
      <c r="AC45" s="118"/>
      <c r="AD45" s="118"/>
      <c r="AE45" s="118"/>
      <c r="AF45" s="118"/>
      <c r="AG45" s="118"/>
      <c r="AH45" s="118"/>
      <c r="AI45" s="118"/>
      <c r="AJ45" s="118"/>
      <c r="AK45" s="118"/>
    </row>
    <row r="46" spans="1:37" x14ac:dyDescent="0.2">
      <c r="A46" s="1"/>
      <c r="B46" s="7">
        <v>1480.2991999999997</v>
      </c>
      <c r="C46" s="8">
        <v>1</v>
      </c>
      <c r="D46" s="8">
        <v>1</v>
      </c>
      <c r="E46" s="147">
        <v>0</v>
      </c>
      <c r="F46" s="147">
        <v>208.25386269509184</v>
      </c>
      <c r="G46" s="147">
        <v>288.96251416266938</v>
      </c>
      <c r="H46" s="147">
        <v>374.18419996893095</v>
      </c>
      <c r="I46" s="147">
        <v>88.84971739693593</v>
      </c>
      <c r="J46" s="147">
        <v>208.25386269509184</v>
      </c>
      <c r="K46" s="147">
        <v>288.96251416266938</v>
      </c>
      <c r="L46" s="147">
        <v>374.18419996893095</v>
      </c>
      <c r="M46" s="148">
        <v>1122.7688171999994</v>
      </c>
      <c r="N46" s="1"/>
      <c r="O46" s="1"/>
      <c r="P46" s="1"/>
      <c r="Q46" s="1"/>
      <c r="R46" s="1"/>
      <c r="S46" s="1"/>
      <c r="T46" s="1"/>
      <c r="U46" s="1"/>
      <c r="V46" s="1"/>
      <c r="W46" s="1"/>
      <c r="X46" s="1"/>
      <c r="Y46" s="1"/>
      <c r="Z46" s="1"/>
      <c r="AA46" s="118"/>
      <c r="AB46" s="118"/>
      <c r="AC46" s="118"/>
      <c r="AD46" s="118"/>
      <c r="AE46" s="118"/>
      <c r="AF46" s="118"/>
      <c r="AG46" s="118"/>
      <c r="AH46" s="118"/>
      <c r="AI46" s="118"/>
      <c r="AJ46" s="118"/>
      <c r="AK46" s="118"/>
    </row>
    <row r="47" spans="1:37" x14ac:dyDescent="0.2">
      <c r="A47" s="1"/>
      <c r="B47" s="7">
        <v>1517.3066799999997</v>
      </c>
      <c r="C47" s="8">
        <v>1</v>
      </c>
      <c r="D47" s="8">
        <v>1.0249999999999999</v>
      </c>
      <c r="E47" s="147">
        <v>0</v>
      </c>
      <c r="F47" s="147">
        <v>198.18271061246909</v>
      </c>
      <c r="G47" s="147">
        <v>279.96383085423611</v>
      </c>
      <c r="H47" s="147">
        <v>366.42555868065421</v>
      </c>
      <c r="I47" s="147">
        <v>77.270406100609293</v>
      </c>
      <c r="J47" s="147">
        <v>198.18271061246909</v>
      </c>
      <c r="K47" s="147">
        <v>279.96383085423611</v>
      </c>
      <c r="L47" s="147">
        <v>366.42555868065421</v>
      </c>
      <c r="M47" s="148">
        <v>1150.8380376299995</v>
      </c>
      <c r="N47" s="1"/>
      <c r="O47" s="1"/>
      <c r="P47" s="1"/>
      <c r="Q47" s="1"/>
      <c r="R47" s="1"/>
      <c r="S47" s="1"/>
      <c r="T47" s="1"/>
      <c r="U47" s="1"/>
      <c r="V47" s="1"/>
      <c r="W47" s="1"/>
      <c r="X47" s="1"/>
      <c r="Y47" s="1"/>
      <c r="Z47" s="1"/>
      <c r="AA47" s="118"/>
      <c r="AB47" s="118"/>
      <c r="AC47" s="118"/>
      <c r="AD47" s="118"/>
      <c r="AE47" s="118"/>
      <c r="AF47" s="118"/>
      <c r="AG47" s="118"/>
      <c r="AH47" s="118"/>
      <c r="AI47" s="118"/>
      <c r="AJ47" s="118"/>
      <c r="AK47" s="118"/>
    </row>
    <row r="48" spans="1:37" x14ac:dyDescent="0.2">
      <c r="A48" s="1"/>
      <c r="B48" s="7">
        <v>1554.3141599999997</v>
      </c>
      <c r="C48" s="8">
        <v>1</v>
      </c>
      <c r="D48" s="8">
        <v>1.05</v>
      </c>
      <c r="E48" s="147">
        <v>0</v>
      </c>
      <c r="F48" s="147">
        <v>188.11155852984635</v>
      </c>
      <c r="G48" s="147">
        <v>270.96514754580278</v>
      </c>
      <c r="H48" s="147">
        <v>358.6669173923774</v>
      </c>
      <c r="I48" s="147">
        <v>65.691094804282613</v>
      </c>
      <c r="J48" s="147">
        <v>188.11155852984635</v>
      </c>
      <c r="K48" s="147">
        <v>270.96514754580278</v>
      </c>
      <c r="L48" s="147">
        <v>358.6669173923774</v>
      </c>
      <c r="M48" s="148">
        <v>1178.9072580599995</v>
      </c>
      <c r="N48" s="1"/>
      <c r="O48" s="1"/>
      <c r="P48" s="1"/>
      <c r="Q48" s="1"/>
      <c r="R48" s="1"/>
      <c r="S48" s="1"/>
      <c r="T48" s="1"/>
      <c r="U48" s="1"/>
      <c r="V48" s="1"/>
      <c r="W48" s="1"/>
      <c r="X48" s="1"/>
      <c r="Y48" s="1"/>
      <c r="Z48" s="1"/>
      <c r="AA48" s="118"/>
      <c r="AB48" s="118"/>
      <c r="AC48" s="118"/>
      <c r="AD48" s="118"/>
      <c r="AE48" s="118"/>
      <c r="AF48" s="118"/>
      <c r="AG48" s="118"/>
      <c r="AH48" s="118"/>
      <c r="AI48" s="118"/>
      <c r="AJ48" s="118"/>
      <c r="AK48" s="118"/>
    </row>
    <row r="49" spans="1:37" x14ac:dyDescent="0.2">
      <c r="A49" s="1"/>
      <c r="B49" s="7">
        <v>1591.3216399999997</v>
      </c>
      <c r="C49" s="8">
        <v>1</v>
      </c>
      <c r="D49" s="8">
        <v>1.075</v>
      </c>
      <c r="E49" s="147">
        <v>0</v>
      </c>
      <c r="F49" s="147">
        <v>178.04040644722366</v>
      </c>
      <c r="G49" s="147">
        <v>261.96646423736956</v>
      </c>
      <c r="H49" s="147">
        <v>350.90827610410076</v>
      </c>
      <c r="I49" s="147">
        <v>54.111783507956105</v>
      </c>
      <c r="J49" s="147">
        <v>178.04040644722366</v>
      </c>
      <c r="K49" s="147">
        <v>261.96646423736956</v>
      </c>
      <c r="L49" s="147">
        <v>350.90827610410076</v>
      </c>
      <c r="M49" s="148">
        <v>1206.9764784899994</v>
      </c>
      <c r="N49" s="1"/>
      <c r="O49" s="1"/>
      <c r="P49" s="1"/>
      <c r="Q49" s="1"/>
      <c r="R49" s="1"/>
      <c r="S49" s="1"/>
      <c r="T49" s="1"/>
      <c r="U49" s="1"/>
      <c r="V49" s="1"/>
      <c r="W49" s="1"/>
      <c r="X49" s="1"/>
      <c r="Y49" s="1"/>
      <c r="Z49" s="1"/>
      <c r="AA49" s="118"/>
      <c r="AB49" s="118"/>
      <c r="AC49" s="118"/>
      <c r="AD49" s="118"/>
      <c r="AE49" s="118"/>
      <c r="AF49" s="118"/>
      <c r="AG49" s="118"/>
      <c r="AH49" s="118"/>
      <c r="AI49" s="118"/>
      <c r="AJ49" s="118"/>
      <c r="AK49" s="118"/>
    </row>
    <row r="50" spans="1:37" x14ac:dyDescent="0.2">
      <c r="A50" s="1"/>
      <c r="B50" s="7">
        <v>1628.3291199999996</v>
      </c>
      <c r="C50" s="8">
        <v>1</v>
      </c>
      <c r="D50" s="8">
        <v>1.1000000000000001</v>
      </c>
      <c r="E50" s="147">
        <v>0</v>
      </c>
      <c r="F50" s="147">
        <v>167.96925436460106</v>
      </c>
      <c r="G50" s="147">
        <v>252.96778092893632</v>
      </c>
      <c r="H50" s="147">
        <v>343.14963481582407</v>
      </c>
      <c r="I50" s="147">
        <v>42.532472211629532</v>
      </c>
      <c r="J50" s="147">
        <v>167.96925436460106</v>
      </c>
      <c r="K50" s="147">
        <v>252.96778092893632</v>
      </c>
      <c r="L50" s="147">
        <v>343.14963481582407</v>
      </c>
      <c r="M50" s="148">
        <v>1235.0456989199993</v>
      </c>
      <c r="N50" s="1"/>
      <c r="O50" s="1"/>
      <c r="P50" s="1"/>
      <c r="Q50" s="1"/>
      <c r="R50" s="1"/>
      <c r="S50" s="1"/>
      <c r="T50" s="1"/>
      <c r="U50" s="1"/>
      <c r="V50" s="1"/>
      <c r="W50" s="1"/>
      <c r="X50" s="1"/>
      <c r="Y50" s="1"/>
      <c r="Z50" s="1"/>
      <c r="AA50" s="118"/>
      <c r="AB50" s="118"/>
      <c r="AC50" s="118"/>
      <c r="AD50" s="118"/>
      <c r="AE50" s="118"/>
      <c r="AF50" s="118"/>
      <c r="AG50" s="118"/>
      <c r="AH50" s="118"/>
      <c r="AI50" s="118"/>
      <c r="AJ50" s="118"/>
      <c r="AK50" s="118"/>
    </row>
    <row r="51" spans="1:37" x14ac:dyDescent="0.2">
      <c r="A51" s="1"/>
      <c r="B51" s="7">
        <v>1665.3365999999996</v>
      </c>
      <c r="C51" s="8">
        <v>1</v>
      </c>
      <c r="D51" s="8">
        <v>1.125</v>
      </c>
      <c r="E51" s="147">
        <v>0</v>
      </c>
      <c r="F51" s="147">
        <v>157.89810228197837</v>
      </c>
      <c r="G51" s="147">
        <v>243.96909762050308</v>
      </c>
      <c r="H51" s="147">
        <v>335.39099352754738</v>
      </c>
      <c r="I51" s="147">
        <v>30.953160915302963</v>
      </c>
      <c r="J51" s="147">
        <v>157.89810228197837</v>
      </c>
      <c r="K51" s="147">
        <v>243.96909762050308</v>
      </c>
      <c r="L51" s="147">
        <v>335.39099352754738</v>
      </c>
      <c r="M51" s="148">
        <v>1263.1149193499991</v>
      </c>
      <c r="N51" s="1"/>
      <c r="O51" s="1"/>
      <c r="P51" s="1"/>
      <c r="Q51" s="1"/>
      <c r="R51" s="1"/>
      <c r="S51" s="1"/>
      <c r="T51" s="1"/>
      <c r="U51" s="1"/>
      <c r="V51" s="1"/>
      <c r="W51" s="1"/>
      <c r="X51" s="1"/>
      <c r="Y51" s="1"/>
      <c r="Z51" s="1"/>
      <c r="AA51" s="118"/>
      <c r="AB51" s="118"/>
      <c r="AC51" s="118"/>
      <c r="AD51" s="118"/>
      <c r="AE51" s="118"/>
      <c r="AF51" s="118"/>
      <c r="AG51" s="118"/>
      <c r="AH51" s="118"/>
      <c r="AI51" s="118"/>
      <c r="AJ51" s="118"/>
      <c r="AK51" s="118"/>
    </row>
    <row r="52" spans="1:37" x14ac:dyDescent="0.2">
      <c r="A52" s="1"/>
      <c r="B52" s="7">
        <v>1702.3440799999996</v>
      </c>
      <c r="C52" s="8">
        <v>1</v>
      </c>
      <c r="D52" s="8">
        <v>1.1500000000000001</v>
      </c>
      <c r="E52" s="147">
        <v>0</v>
      </c>
      <c r="F52" s="147">
        <v>147.82695019935551</v>
      </c>
      <c r="G52" s="147">
        <v>234.97041431206972</v>
      </c>
      <c r="H52" s="147">
        <v>327.63235223927057</v>
      </c>
      <c r="I52" s="147">
        <v>19.373849618976227</v>
      </c>
      <c r="J52" s="147">
        <v>147.82695019935551</v>
      </c>
      <c r="K52" s="147">
        <v>234.97041431206972</v>
      </c>
      <c r="L52" s="147">
        <v>327.63235223927057</v>
      </c>
      <c r="M52" s="148">
        <v>1291.1841397799994</v>
      </c>
      <c r="N52" s="1"/>
      <c r="O52" s="1"/>
      <c r="P52" s="1"/>
      <c r="Q52" s="1"/>
      <c r="R52" s="1"/>
      <c r="S52" s="1"/>
      <c r="T52" s="1"/>
      <c r="U52" s="1"/>
      <c r="V52" s="1"/>
      <c r="W52" s="1"/>
      <c r="X52" s="1"/>
      <c r="Y52" s="1"/>
      <c r="Z52" s="1"/>
      <c r="AA52" s="118"/>
      <c r="AB52" s="118"/>
      <c r="AC52" s="118"/>
      <c r="AD52" s="118"/>
      <c r="AE52" s="118"/>
      <c r="AF52" s="118"/>
      <c r="AG52" s="118"/>
      <c r="AH52" s="118"/>
      <c r="AI52" s="118"/>
      <c r="AJ52" s="118"/>
      <c r="AK52" s="118"/>
    </row>
    <row r="53" spans="1:37" x14ac:dyDescent="0.2">
      <c r="A53" s="1"/>
      <c r="B53" s="7">
        <v>1739.3515599999996</v>
      </c>
      <c r="C53" s="8">
        <v>1</v>
      </c>
      <c r="D53" s="8">
        <v>1.175</v>
      </c>
      <c r="E53" s="147">
        <v>0</v>
      </c>
      <c r="F53" s="147">
        <v>137.75579811673288</v>
      </c>
      <c r="G53" s="147">
        <v>225.97173100363648</v>
      </c>
      <c r="H53" s="147">
        <v>319.87371095099388</v>
      </c>
      <c r="I53" s="147">
        <v>0</v>
      </c>
      <c r="J53" s="147">
        <v>137.75579811673288</v>
      </c>
      <c r="K53" s="147">
        <v>225.97173100363648</v>
      </c>
      <c r="L53" s="147">
        <v>319.87371095099388</v>
      </c>
      <c r="M53" s="148">
        <v>1319.2533602099993</v>
      </c>
      <c r="N53" s="1"/>
      <c r="O53" s="1"/>
      <c r="P53" s="1"/>
      <c r="Q53" s="1"/>
      <c r="R53" s="1"/>
      <c r="S53" s="1"/>
      <c r="T53" s="1"/>
      <c r="U53" s="1"/>
      <c r="V53" s="1"/>
      <c r="W53" s="1"/>
      <c r="X53" s="1"/>
      <c r="Y53" s="1"/>
      <c r="Z53" s="1"/>
      <c r="AA53" s="118"/>
      <c r="AB53" s="118"/>
      <c r="AC53" s="118"/>
      <c r="AD53" s="118"/>
      <c r="AE53" s="118"/>
      <c r="AF53" s="118"/>
      <c r="AG53" s="118"/>
      <c r="AH53" s="118"/>
      <c r="AI53" s="118"/>
      <c r="AJ53" s="118"/>
      <c r="AK53" s="118"/>
    </row>
    <row r="54" spans="1:37" x14ac:dyDescent="0.2">
      <c r="A54" s="1"/>
      <c r="B54" s="7">
        <v>1776.3590399999996</v>
      </c>
      <c r="C54" s="8">
        <v>1</v>
      </c>
      <c r="D54" s="8">
        <v>1.2</v>
      </c>
      <c r="E54" s="147">
        <v>0</v>
      </c>
      <c r="F54" s="147">
        <v>127.68464603411019</v>
      </c>
      <c r="G54" s="147">
        <v>216.97304769520329</v>
      </c>
      <c r="H54" s="147">
        <v>312.11506966271719</v>
      </c>
      <c r="I54" s="147">
        <v>0</v>
      </c>
      <c r="J54" s="147">
        <v>127.68464603411019</v>
      </c>
      <c r="K54" s="147">
        <v>216.97304769520329</v>
      </c>
      <c r="L54" s="147">
        <v>312.11506966271719</v>
      </c>
      <c r="M54" s="148">
        <v>1347.3225806399992</v>
      </c>
      <c r="N54" s="1"/>
      <c r="O54" s="1"/>
      <c r="P54" s="1"/>
      <c r="Q54" s="1"/>
      <c r="R54" s="1"/>
      <c r="S54" s="1"/>
      <c r="T54" s="1"/>
      <c r="U54" s="1"/>
      <c r="V54" s="1"/>
      <c r="W54" s="1"/>
      <c r="X54" s="1"/>
      <c r="Y54" s="1"/>
      <c r="Z54" s="1"/>
      <c r="AA54" s="118"/>
      <c r="AB54" s="118"/>
      <c r="AC54" s="118"/>
      <c r="AD54" s="118"/>
      <c r="AE54" s="118"/>
      <c r="AF54" s="118"/>
      <c r="AG54" s="118"/>
      <c r="AH54" s="118"/>
      <c r="AI54" s="118"/>
      <c r="AJ54" s="118"/>
      <c r="AK54" s="118"/>
    </row>
    <row r="55" spans="1:37" x14ac:dyDescent="0.2">
      <c r="A55" s="1"/>
      <c r="B55" s="7">
        <v>1813.3665199999996</v>
      </c>
      <c r="C55" s="8">
        <v>1</v>
      </c>
      <c r="D55" s="8">
        <v>1.2250000000000001</v>
      </c>
      <c r="E55" s="147">
        <v>0</v>
      </c>
      <c r="F55" s="147">
        <v>117.61349395148751</v>
      </c>
      <c r="G55" s="147">
        <v>207.97436438676996</v>
      </c>
      <c r="H55" s="147">
        <v>304.35642837444044</v>
      </c>
      <c r="I55" s="147">
        <v>0</v>
      </c>
      <c r="J55" s="147">
        <v>117.61349395148751</v>
      </c>
      <c r="K55" s="147">
        <v>207.97436438676996</v>
      </c>
      <c r="L55" s="147">
        <v>304.35642837444044</v>
      </c>
      <c r="M55" s="148">
        <v>1375.3918010699992</v>
      </c>
      <c r="N55" s="1"/>
      <c r="O55" s="1"/>
      <c r="P55" s="1"/>
      <c r="Q55" s="1"/>
      <c r="R55" s="1"/>
      <c r="S55" s="1"/>
      <c r="T55" s="1"/>
      <c r="U55" s="1"/>
      <c r="V55" s="1"/>
      <c r="W55" s="1"/>
      <c r="X55" s="1"/>
      <c r="Y55" s="1"/>
      <c r="Z55" s="1"/>
      <c r="AA55" s="118"/>
      <c r="AB55" s="118"/>
      <c r="AC55" s="118"/>
      <c r="AD55" s="118"/>
      <c r="AE55" s="118"/>
      <c r="AF55" s="118"/>
      <c r="AG55" s="118"/>
      <c r="AH55" s="118"/>
      <c r="AI55" s="118"/>
      <c r="AJ55" s="118"/>
      <c r="AK55" s="118"/>
    </row>
    <row r="56" spans="1:37" x14ac:dyDescent="0.2">
      <c r="A56" s="1"/>
      <c r="B56" s="7">
        <v>1850.3739999999996</v>
      </c>
      <c r="C56" s="8">
        <v>1</v>
      </c>
      <c r="D56" s="8">
        <v>1.25</v>
      </c>
      <c r="E56" s="147">
        <v>0</v>
      </c>
      <c r="F56" s="147">
        <v>107.54234186886482</v>
      </c>
      <c r="G56" s="147">
        <v>198.97568107833672</v>
      </c>
      <c r="H56" s="147">
        <v>296.59778708616375</v>
      </c>
      <c r="I56" s="147">
        <v>0</v>
      </c>
      <c r="J56" s="147">
        <v>107.54234186886482</v>
      </c>
      <c r="K56" s="147">
        <v>198.97568107833672</v>
      </c>
      <c r="L56" s="147">
        <v>296.59778708616375</v>
      </c>
      <c r="M56" s="148">
        <v>1403.4610214999991</v>
      </c>
      <c r="N56" s="1"/>
      <c r="O56" s="1"/>
      <c r="P56" s="1"/>
      <c r="Q56" s="1"/>
      <c r="R56" s="1"/>
      <c r="S56" s="1"/>
      <c r="T56" s="1"/>
      <c r="U56" s="1"/>
      <c r="V56" s="1"/>
      <c r="W56" s="1"/>
      <c r="X56" s="1"/>
      <c r="Y56" s="1"/>
      <c r="Z56" s="1"/>
      <c r="AA56" s="118"/>
      <c r="AB56" s="118"/>
      <c r="AC56" s="118"/>
      <c r="AD56" s="118"/>
      <c r="AE56" s="118"/>
      <c r="AF56" s="118"/>
      <c r="AG56" s="118"/>
      <c r="AH56" s="118"/>
      <c r="AI56" s="118"/>
      <c r="AJ56" s="118"/>
      <c r="AK56" s="118"/>
    </row>
    <row r="57" spans="1:37" x14ac:dyDescent="0.2">
      <c r="A57" s="1"/>
      <c r="B57" s="7">
        <v>1887.3814799999996</v>
      </c>
      <c r="C57" s="8">
        <v>1</v>
      </c>
      <c r="D57" s="8">
        <v>1.2750000000000001</v>
      </c>
      <c r="E57" s="147">
        <v>0</v>
      </c>
      <c r="F57" s="147">
        <v>97.471189786242135</v>
      </c>
      <c r="G57" s="147">
        <v>189.97699776990351</v>
      </c>
      <c r="H57" s="147">
        <v>288.83914579788706</v>
      </c>
      <c r="I57" s="147">
        <v>0</v>
      </c>
      <c r="J57" s="147">
        <v>97.471189786242135</v>
      </c>
      <c r="K57" s="147">
        <v>189.97699776990351</v>
      </c>
      <c r="L57" s="147">
        <v>288.83914579788706</v>
      </c>
      <c r="M57" s="148">
        <v>1431.530241929999</v>
      </c>
      <c r="N57" s="1"/>
      <c r="O57" s="1"/>
      <c r="P57" s="1"/>
      <c r="Q57" s="1"/>
      <c r="R57" s="1"/>
      <c r="S57" s="1"/>
      <c r="T57" s="1"/>
      <c r="U57" s="1"/>
      <c r="V57" s="1"/>
      <c r="W57" s="1"/>
      <c r="X57" s="1"/>
      <c r="Y57" s="1"/>
      <c r="Z57" s="1"/>
      <c r="AA57" s="118"/>
      <c r="AB57" s="118"/>
      <c r="AC57" s="118"/>
      <c r="AD57" s="118"/>
      <c r="AE57" s="118"/>
      <c r="AF57" s="118"/>
      <c r="AG57" s="118"/>
      <c r="AH57" s="118"/>
      <c r="AI57" s="118"/>
      <c r="AJ57" s="118"/>
      <c r="AK57" s="118"/>
    </row>
    <row r="58" spans="1:37" x14ac:dyDescent="0.2">
      <c r="A58" s="1"/>
      <c r="B58" s="7">
        <v>1924.3889599999995</v>
      </c>
      <c r="C58" s="8">
        <v>1</v>
      </c>
      <c r="D58" s="8">
        <v>1.3</v>
      </c>
      <c r="E58" s="147">
        <v>0</v>
      </c>
      <c r="F58" s="147">
        <v>87.400037703619404</v>
      </c>
      <c r="G58" s="147">
        <v>180.97831446147021</v>
      </c>
      <c r="H58" s="147">
        <v>281.08050450961025</v>
      </c>
      <c r="I58" s="147">
        <v>0</v>
      </c>
      <c r="J58" s="147">
        <v>87.400037703619404</v>
      </c>
      <c r="K58" s="147">
        <v>180.97831446147021</v>
      </c>
      <c r="L58" s="147">
        <v>281.08050450961025</v>
      </c>
      <c r="M58" s="148">
        <v>1459.5994623599991</v>
      </c>
      <c r="N58" s="1"/>
      <c r="O58" s="1"/>
      <c r="P58" s="1"/>
      <c r="Q58" s="1"/>
      <c r="R58" s="1"/>
      <c r="S58" s="1"/>
      <c r="T58" s="1"/>
      <c r="U58" s="1"/>
      <c r="V58" s="1"/>
      <c r="W58" s="1"/>
      <c r="X58" s="1"/>
      <c r="Y58" s="1"/>
      <c r="Z58" s="1"/>
      <c r="AA58" s="118"/>
      <c r="AB58" s="118"/>
      <c r="AC58" s="118"/>
      <c r="AD58" s="118"/>
      <c r="AE58" s="118"/>
      <c r="AF58" s="118"/>
      <c r="AG58" s="118"/>
      <c r="AH58" s="118"/>
      <c r="AI58" s="118"/>
      <c r="AJ58" s="118"/>
      <c r="AK58" s="118"/>
    </row>
    <row r="59" spans="1:37" x14ac:dyDescent="0.2">
      <c r="A59" s="1"/>
      <c r="B59" s="7">
        <v>1961.3964399999995</v>
      </c>
      <c r="C59" s="8">
        <v>1</v>
      </c>
      <c r="D59" s="8">
        <v>1.325</v>
      </c>
      <c r="E59" s="147">
        <v>0</v>
      </c>
      <c r="F59" s="147">
        <v>77.328885620996658</v>
      </c>
      <c r="G59" s="147">
        <v>171.97963115303688</v>
      </c>
      <c r="H59" s="147">
        <v>273.32186322133356</v>
      </c>
      <c r="I59" s="147">
        <v>0</v>
      </c>
      <c r="J59" s="147">
        <v>77.328885620996658</v>
      </c>
      <c r="K59" s="147">
        <v>171.97963115303688</v>
      </c>
      <c r="L59" s="147">
        <v>273.32186322133356</v>
      </c>
      <c r="M59" s="148">
        <v>1487.6686827899991</v>
      </c>
      <c r="N59" s="1"/>
      <c r="O59" s="1"/>
      <c r="P59" s="1"/>
      <c r="Q59" s="1"/>
      <c r="R59" s="1"/>
      <c r="S59" s="1"/>
      <c r="T59" s="1"/>
      <c r="U59" s="1"/>
      <c r="V59" s="1"/>
      <c r="W59" s="1"/>
      <c r="X59" s="1"/>
      <c r="Y59" s="1"/>
      <c r="Z59" s="1"/>
      <c r="AA59" s="118"/>
      <c r="AB59" s="118"/>
      <c r="AC59" s="118"/>
      <c r="AD59" s="118"/>
      <c r="AE59" s="118"/>
      <c r="AF59" s="118"/>
      <c r="AG59" s="118"/>
      <c r="AH59" s="118"/>
      <c r="AI59" s="118"/>
      <c r="AJ59" s="118"/>
      <c r="AK59" s="118"/>
    </row>
    <row r="60" spans="1:37" x14ac:dyDescent="0.2">
      <c r="A60" s="1"/>
      <c r="B60" s="7">
        <v>1998.4039199999995</v>
      </c>
      <c r="C60" s="8">
        <v>1</v>
      </c>
      <c r="D60" s="8">
        <v>1.35</v>
      </c>
      <c r="E60" s="147">
        <v>0</v>
      </c>
      <c r="F60" s="147">
        <v>67.257733538373927</v>
      </c>
      <c r="G60" s="147">
        <v>162.98094784460358</v>
      </c>
      <c r="H60" s="147">
        <v>265.56322193305675</v>
      </c>
      <c r="I60" s="147">
        <v>0</v>
      </c>
      <c r="J60" s="147">
        <v>67.257733538373927</v>
      </c>
      <c r="K60" s="147">
        <v>162.98094784460358</v>
      </c>
      <c r="L60" s="147">
        <v>265.56322193305675</v>
      </c>
      <c r="M60" s="148">
        <v>1515.7379032199992</v>
      </c>
      <c r="N60" s="1"/>
      <c r="O60" s="1"/>
      <c r="P60" s="1"/>
      <c r="Q60" s="1"/>
      <c r="R60" s="1"/>
      <c r="S60" s="1"/>
      <c r="T60" s="1"/>
      <c r="U60" s="1"/>
      <c r="V60" s="1"/>
      <c r="W60" s="1"/>
      <c r="X60" s="1"/>
      <c r="Y60" s="1"/>
      <c r="Z60" s="1"/>
      <c r="AA60" s="118"/>
      <c r="AB60" s="118"/>
      <c r="AC60" s="118"/>
      <c r="AD60" s="118"/>
      <c r="AE60" s="118"/>
      <c r="AF60" s="118"/>
      <c r="AG60" s="118"/>
      <c r="AH60" s="118"/>
      <c r="AI60" s="118"/>
      <c r="AJ60" s="118"/>
      <c r="AK60" s="118"/>
    </row>
    <row r="61" spans="1:37" x14ac:dyDescent="0.2">
      <c r="A61" s="1"/>
      <c r="B61" s="7">
        <v>2035.4113999999995</v>
      </c>
      <c r="C61" s="8">
        <v>1</v>
      </c>
      <c r="D61" s="8">
        <v>1.375</v>
      </c>
      <c r="E61" s="147">
        <v>0</v>
      </c>
      <c r="F61" s="147">
        <v>57.186581455751181</v>
      </c>
      <c r="G61" s="147">
        <v>153.98226453617031</v>
      </c>
      <c r="H61" s="147">
        <v>257.80458064478</v>
      </c>
      <c r="I61" s="147">
        <v>0</v>
      </c>
      <c r="J61" s="147">
        <v>57.186581455751181</v>
      </c>
      <c r="K61" s="147">
        <v>153.98226453617031</v>
      </c>
      <c r="L61" s="147">
        <v>257.80458064478</v>
      </c>
      <c r="M61" s="148">
        <v>1543.8071236499993</v>
      </c>
      <c r="N61" s="1"/>
      <c r="O61" s="1"/>
      <c r="P61" s="1"/>
      <c r="Q61" s="1"/>
      <c r="R61" s="1"/>
      <c r="S61" s="1"/>
      <c r="T61" s="1"/>
      <c r="U61" s="1"/>
      <c r="V61" s="1"/>
      <c r="W61" s="1"/>
      <c r="X61" s="1"/>
      <c r="Y61" s="1"/>
      <c r="Z61" s="1"/>
      <c r="AA61" s="118"/>
      <c r="AB61" s="118"/>
      <c r="AC61" s="118"/>
      <c r="AD61" s="118"/>
      <c r="AE61" s="118"/>
      <c r="AF61" s="118"/>
      <c r="AG61" s="118"/>
      <c r="AH61" s="118"/>
      <c r="AI61" s="118"/>
      <c r="AJ61" s="118"/>
      <c r="AK61" s="118"/>
    </row>
    <row r="62" spans="1:37" x14ac:dyDescent="0.2">
      <c r="A62" s="1"/>
      <c r="B62" s="7">
        <v>2072.4188799999997</v>
      </c>
      <c r="C62" s="8">
        <v>1</v>
      </c>
      <c r="D62" s="8">
        <v>1.4</v>
      </c>
      <c r="E62" s="147">
        <v>0</v>
      </c>
      <c r="F62" s="147">
        <v>47.115429373128443</v>
      </c>
      <c r="G62" s="147">
        <v>144.98358122773701</v>
      </c>
      <c r="H62" s="147">
        <v>250.04593935650323</v>
      </c>
      <c r="I62" s="147">
        <v>0</v>
      </c>
      <c r="J62" s="147">
        <v>47.115429373128443</v>
      </c>
      <c r="K62" s="147">
        <v>144.98358122773701</v>
      </c>
      <c r="L62" s="147">
        <v>250.04593935650323</v>
      </c>
      <c r="M62" s="148">
        <v>1571.8763440799994</v>
      </c>
      <c r="N62" s="1"/>
      <c r="O62" s="1"/>
      <c r="P62" s="1"/>
      <c r="Q62" s="1"/>
      <c r="R62" s="1"/>
      <c r="S62" s="1"/>
      <c r="T62" s="1"/>
      <c r="U62" s="1"/>
      <c r="V62" s="1"/>
      <c r="W62" s="1"/>
      <c r="X62" s="1"/>
      <c r="Y62" s="1"/>
      <c r="Z62" s="1"/>
      <c r="AA62" s="118"/>
      <c r="AB62" s="118"/>
      <c r="AC62" s="118"/>
      <c r="AD62" s="118"/>
      <c r="AE62" s="118"/>
      <c r="AF62" s="118"/>
      <c r="AG62" s="118"/>
      <c r="AH62" s="118"/>
      <c r="AI62" s="118"/>
      <c r="AJ62" s="118"/>
      <c r="AK62" s="118"/>
    </row>
    <row r="63" spans="1:37" x14ac:dyDescent="0.2">
      <c r="A63" s="1"/>
      <c r="B63" s="7">
        <v>2109.4263599999999</v>
      </c>
      <c r="C63" s="8">
        <v>1</v>
      </c>
      <c r="D63" s="8">
        <v>1.4249999999999998</v>
      </c>
      <c r="E63" s="147">
        <v>0</v>
      </c>
      <c r="F63" s="147">
        <v>37.044277290505697</v>
      </c>
      <c r="G63" s="147">
        <v>135.98489791930368</v>
      </c>
      <c r="H63" s="147">
        <v>242.28729806822651</v>
      </c>
      <c r="I63" s="147">
        <v>0</v>
      </c>
      <c r="J63" s="147">
        <v>37.044277290505697</v>
      </c>
      <c r="K63" s="147">
        <v>135.98489791930368</v>
      </c>
      <c r="L63" s="147">
        <v>242.28729806822651</v>
      </c>
      <c r="M63" s="148">
        <v>1599.9455645099995</v>
      </c>
      <c r="N63" s="1"/>
      <c r="O63" s="1"/>
      <c r="P63" s="1"/>
      <c r="Q63" s="1"/>
      <c r="R63" s="1"/>
      <c r="S63" s="1"/>
      <c r="T63" s="1"/>
      <c r="U63" s="1"/>
      <c r="V63" s="1"/>
      <c r="W63" s="1"/>
      <c r="X63" s="1"/>
      <c r="Y63" s="1"/>
      <c r="Z63" s="1"/>
      <c r="AA63" s="118"/>
      <c r="AB63" s="118"/>
      <c r="AC63" s="118"/>
      <c r="AD63" s="118"/>
      <c r="AE63" s="118"/>
      <c r="AF63" s="118"/>
      <c r="AG63" s="118"/>
      <c r="AH63" s="118"/>
      <c r="AI63" s="118"/>
      <c r="AJ63" s="118"/>
      <c r="AK63" s="118"/>
    </row>
    <row r="64" spans="1:37" x14ac:dyDescent="0.2">
      <c r="A64" s="1"/>
      <c r="B64" s="7">
        <v>2146.4338400000001</v>
      </c>
      <c r="C64" s="8">
        <v>1</v>
      </c>
      <c r="D64" s="8">
        <v>1.45</v>
      </c>
      <c r="E64" s="147">
        <v>0</v>
      </c>
      <c r="F64" s="147">
        <v>26.973125207882788</v>
      </c>
      <c r="G64" s="147">
        <v>126.98621461087026</v>
      </c>
      <c r="H64" s="147">
        <v>234.52865677994964</v>
      </c>
      <c r="I64" s="147">
        <v>0</v>
      </c>
      <c r="J64" s="147">
        <v>26.973125207882788</v>
      </c>
      <c r="K64" s="147">
        <v>126.98621461087026</v>
      </c>
      <c r="L64" s="147">
        <v>234.52865677994964</v>
      </c>
      <c r="M64" s="148">
        <v>1628.01478494</v>
      </c>
      <c r="N64" s="1"/>
      <c r="O64" s="1"/>
      <c r="P64" s="1"/>
      <c r="Q64" s="1"/>
      <c r="R64" s="1"/>
      <c r="S64" s="1"/>
      <c r="T64" s="1"/>
      <c r="U64" s="1"/>
      <c r="V64" s="1"/>
      <c r="W64" s="1"/>
      <c r="X64" s="1"/>
      <c r="Y64" s="1"/>
      <c r="Z64" s="1"/>
      <c r="AA64" s="118"/>
      <c r="AB64" s="118"/>
      <c r="AC64" s="118"/>
      <c r="AD64" s="118"/>
      <c r="AE64" s="118"/>
      <c r="AF64" s="118"/>
      <c r="AG64" s="118"/>
      <c r="AH64" s="118"/>
      <c r="AI64" s="118"/>
      <c r="AJ64" s="118"/>
      <c r="AK64" s="118"/>
    </row>
    <row r="65" spans="1:37" x14ac:dyDescent="0.2">
      <c r="A65" s="1"/>
      <c r="B65" s="7">
        <v>2183.4413200000004</v>
      </c>
      <c r="C65" s="8">
        <v>1</v>
      </c>
      <c r="D65" s="8">
        <v>1.4749999999999999</v>
      </c>
      <c r="E65" s="147">
        <v>0</v>
      </c>
      <c r="F65" s="147">
        <v>16.901973125260049</v>
      </c>
      <c r="G65" s="147">
        <v>117.98753130243695</v>
      </c>
      <c r="H65" s="147">
        <v>226.77001549167286</v>
      </c>
      <c r="I65" s="147">
        <v>0</v>
      </c>
      <c r="J65" s="147">
        <v>16.901973125260049</v>
      </c>
      <c r="K65" s="147">
        <v>117.98753130243695</v>
      </c>
      <c r="L65" s="147">
        <v>226.77001549167286</v>
      </c>
      <c r="M65" s="148">
        <v>1656.0840053700001</v>
      </c>
      <c r="N65" s="1"/>
      <c r="O65" s="1"/>
      <c r="P65" s="1"/>
      <c r="Q65" s="1"/>
      <c r="R65" s="1"/>
      <c r="S65" s="1"/>
      <c r="T65" s="1"/>
      <c r="U65" s="1"/>
      <c r="V65" s="1"/>
      <c r="W65" s="1"/>
      <c r="X65" s="1"/>
      <c r="Y65" s="1"/>
      <c r="Z65" s="1"/>
      <c r="AA65" s="118"/>
      <c r="AB65" s="118"/>
      <c r="AC65" s="118"/>
      <c r="AD65" s="118"/>
      <c r="AE65" s="118"/>
      <c r="AF65" s="118"/>
      <c r="AG65" s="118"/>
      <c r="AH65" s="118"/>
      <c r="AI65" s="118"/>
      <c r="AJ65" s="118"/>
      <c r="AK65" s="118"/>
    </row>
    <row r="66" spans="1:37" x14ac:dyDescent="0.2">
      <c r="A66" s="1"/>
      <c r="B66" s="7">
        <v>2220.4488000000006</v>
      </c>
      <c r="C66" s="8">
        <v>1</v>
      </c>
      <c r="D66" s="8">
        <v>1.5</v>
      </c>
      <c r="E66" s="147">
        <v>0</v>
      </c>
      <c r="F66" s="147">
        <v>0</v>
      </c>
      <c r="G66" s="147">
        <v>108.98884799400369</v>
      </c>
      <c r="H66" s="147">
        <v>219.01137420339614</v>
      </c>
      <c r="I66" s="147">
        <v>0</v>
      </c>
      <c r="J66" s="147">
        <v>0</v>
      </c>
      <c r="K66" s="147">
        <v>108.98884799400369</v>
      </c>
      <c r="L66" s="147">
        <v>219.01137420339614</v>
      </c>
      <c r="M66" s="148">
        <v>1684.1532258000002</v>
      </c>
      <c r="N66" s="1"/>
      <c r="O66" s="1"/>
      <c r="P66" s="1"/>
      <c r="Q66" s="1"/>
      <c r="R66" s="1"/>
      <c r="S66" s="1"/>
      <c r="T66" s="1"/>
      <c r="U66" s="1"/>
      <c r="V66" s="1"/>
      <c r="W66" s="1"/>
      <c r="X66" s="1"/>
      <c r="Y66" s="1"/>
      <c r="Z66" s="1"/>
      <c r="AA66" s="118"/>
      <c r="AB66" s="118"/>
      <c r="AC66" s="118"/>
      <c r="AD66" s="118"/>
      <c r="AE66" s="118"/>
      <c r="AF66" s="118"/>
      <c r="AG66" s="118"/>
      <c r="AH66" s="118"/>
      <c r="AI66" s="118"/>
      <c r="AJ66" s="118"/>
      <c r="AK66" s="118"/>
    </row>
    <row r="67" spans="1:37" x14ac:dyDescent="0.2">
      <c r="A67" s="1"/>
      <c r="B67" s="7">
        <v>2257.4562800000008</v>
      </c>
      <c r="C67" s="8">
        <v>1</v>
      </c>
      <c r="D67" s="8">
        <v>1.5249999999999999</v>
      </c>
      <c r="E67" s="147">
        <v>0</v>
      </c>
      <c r="F67" s="147">
        <v>0</v>
      </c>
      <c r="G67" s="147">
        <v>99.990164685570377</v>
      </c>
      <c r="H67" s="147">
        <v>211.25273291511937</v>
      </c>
      <c r="I67" s="147">
        <v>0</v>
      </c>
      <c r="J67" s="147">
        <v>0</v>
      </c>
      <c r="K67" s="147">
        <v>99.990164685570377</v>
      </c>
      <c r="L67" s="147">
        <v>211.25273291511937</v>
      </c>
      <c r="M67" s="148">
        <v>1712.2224462300003</v>
      </c>
      <c r="N67" s="1"/>
      <c r="O67" s="1"/>
      <c r="P67" s="1"/>
      <c r="Q67" s="1"/>
      <c r="R67" s="1"/>
      <c r="S67" s="1"/>
      <c r="T67" s="1"/>
      <c r="U67" s="1"/>
      <c r="V67" s="1"/>
      <c r="W67" s="1"/>
      <c r="X67" s="1"/>
      <c r="Y67" s="1"/>
      <c r="Z67" s="1"/>
      <c r="AA67" s="118"/>
      <c r="AB67" s="118"/>
      <c r="AC67" s="118"/>
      <c r="AD67" s="118"/>
      <c r="AE67" s="118"/>
      <c r="AF67" s="118"/>
      <c r="AG67" s="118"/>
      <c r="AH67" s="118"/>
      <c r="AI67" s="118"/>
      <c r="AJ67" s="118"/>
      <c r="AK67" s="118"/>
    </row>
    <row r="68" spans="1:37" x14ac:dyDescent="0.2">
      <c r="A68" s="1"/>
      <c r="B68" s="7">
        <v>2294.463760000001</v>
      </c>
      <c r="C68" s="8">
        <v>1</v>
      </c>
      <c r="D68" s="8">
        <v>1.5499999999999998</v>
      </c>
      <c r="E68" s="147">
        <v>0</v>
      </c>
      <c r="F68" s="147">
        <v>0</v>
      </c>
      <c r="G68" s="147">
        <v>90.99148137713712</v>
      </c>
      <c r="H68" s="147">
        <v>203.49409162684267</v>
      </c>
      <c r="I68" s="147">
        <v>0</v>
      </c>
      <c r="J68" s="147">
        <v>0</v>
      </c>
      <c r="K68" s="147">
        <v>90.99148137713712</v>
      </c>
      <c r="L68" s="147">
        <v>203.49409162684267</v>
      </c>
      <c r="M68" s="148">
        <v>1740.2916666600001</v>
      </c>
      <c r="N68" s="1"/>
      <c r="O68" s="1"/>
      <c r="P68" s="1"/>
      <c r="Q68" s="1"/>
      <c r="R68" s="1"/>
      <c r="S68" s="1"/>
      <c r="T68" s="1"/>
      <c r="U68" s="1"/>
      <c r="V68" s="1"/>
      <c r="W68" s="1"/>
      <c r="X68" s="1"/>
      <c r="Y68" s="1"/>
      <c r="Z68" s="1"/>
      <c r="AA68" s="118"/>
      <c r="AB68" s="118"/>
      <c r="AC68" s="118"/>
      <c r="AD68" s="118"/>
      <c r="AE68" s="118"/>
      <c r="AF68" s="118"/>
      <c r="AG68" s="118"/>
      <c r="AH68" s="118"/>
      <c r="AI68" s="118"/>
      <c r="AJ68" s="118"/>
      <c r="AK68" s="118"/>
    </row>
    <row r="69" spans="1:37" x14ac:dyDescent="0.2">
      <c r="A69" s="1"/>
      <c r="B69" s="7">
        <v>2331.4712400000012</v>
      </c>
      <c r="C69" s="8">
        <v>1</v>
      </c>
      <c r="D69" s="8">
        <v>1.575</v>
      </c>
      <c r="E69" s="147">
        <v>0</v>
      </c>
      <c r="F69" s="147">
        <v>0</v>
      </c>
      <c r="G69" s="147">
        <v>81.992798068703692</v>
      </c>
      <c r="H69" s="147">
        <v>195.73545033856584</v>
      </c>
      <c r="I69" s="147">
        <v>0</v>
      </c>
      <c r="J69" s="147">
        <v>0</v>
      </c>
      <c r="K69" s="147">
        <v>81.992798068703692</v>
      </c>
      <c r="L69" s="147">
        <v>195.73545033856584</v>
      </c>
      <c r="M69" s="148">
        <v>1768.3608870900007</v>
      </c>
      <c r="N69" s="1"/>
      <c r="O69" s="1"/>
      <c r="P69" s="1"/>
      <c r="Q69" s="1"/>
      <c r="R69" s="1"/>
      <c r="S69" s="1"/>
      <c r="T69" s="1"/>
      <c r="U69" s="1"/>
      <c r="V69" s="1"/>
      <c r="W69" s="1"/>
      <c r="X69" s="1"/>
      <c r="Y69" s="1"/>
      <c r="Z69" s="1"/>
      <c r="AA69" s="118"/>
      <c r="AB69" s="118"/>
      <c r="AC69" s="118"/>
      <c r="AD69" s="118"/>
      <c r="AE69" s="118"/>
      <c r="AF69" s="118"/>
      <c r="AG69" s="118"/>
      <c r="AH69" s="118"/>
      <c r="AI69" s="118"/>
      <c r="AJ69" s="118"/>
      <c r="AK69" s="118"/>
    </row>
    <row r="70" spans="1:37" x14ac:dyDescent="0.2">
      <c r="A70" s="1"/>
      <c r="B70" s="7">
        <v>2368.4787200000014</v>
      </c>
      <c r="C70" s="8">
        <v>1</v>
      </c>
      <c r="D70" s="8">
        <v>1.5999999999999999</v>
      </c>
      <c r="E70" s="147">
        <v>0</v>
      </c>
      <c r="F70" s="147">
        <v>0</v>
      </c>
      <c r="G70" s="147">
        <v>72.994114760270477</v>
      </c>
      <c r="H70" s="147">
        <v>187.97680905028912</v>
      </c>
      <c r="I70" s="147">
        <v>0</v>
      </c>
      <c r="J70" s="147">
        <v>0</v>
      </c>
      <c r="K70" s="147">
        <v>72.994114760270477</v>
      </c>
      <c r="L70" s="147">
        <v>187.97680905028912</v>
      </c>
      <c r="M70" s="148">
        <v>1796.4301075200005</v>
      </c>
      <c r="N70" s="1"/>
      <c r="O70" s="1"/>
      <c r="P70" s="1"/>
      <c r="Q70" s="1"/>
      <c r="R70" s="1"/>
      <c r="S70" s="1"/>
      <c r="T70" s="1"/>
      <c r="U70" s="1"/>
      <c r="V70" s="1"/>
      <c r="W70" s="1"/>
      <c r="X70" s="1"/>
      <c r="Y70" s="1"/>
      <c r="Z70" s="1"/>
      <c r="AA70" s="118"/>
      <c r="AB70" s="118"/>
      <c r="AC70" s="118"/>
      <c r="AD70" s="118"/>
      <c r="AE70" s="118"/>
      <c r="AF70" s="118"/>
      <c r="AG70" s="118"/>
      <c r="AH70" s="118"/>
      <c r="AI70" s="118"/>
      <c r="AJ70" s="118"/>
      <c r="AK70" s="118"/>
    </row>
    <row r="71" spans="1:37" x14ac:dyDescent="0.2">
      <c r="A71" s="1"/>
      <c r="B71" s="7">
        <v>2405.4862000000016</v>
      </c>
      <c r="C71" s="8">
        <v>1</v>
      </c>
      <c r="D71" s="8">
        <v>1.625</v>
      </c>
      <c r="E71" s="147">
        <v>0</v>
      </c>
      <c r="F71" s="147">
        <v>0</v>
      </c>
      <c r="G71" s="147">
        <v>63.995431451837113</v>
      </c>
      <c r="H71" s="147">
        <v>180.21816776201229</v>
      </c>
      <c r="I71" s="147">
        <v>0</v>
      </c>
      <c r="J71" s="147">
        <v>0</v>
      </c>
      <c r="K71" s="147">
        <v>63.995431451837113</v>
      </c>
      <c r="L71" s="147">
        <v>180.21816776201229</v>
      </c>
      <c r="M71" s="148">
        <v>1824.4993279500009</v>
      </c>
      <c r="N71" s="1"/>
      <c r="O71" s="1"/>
      <c r="P71" s="1"/>
      <c r="Q71" s="1"/>
      <c r="R71" s="1"/>
      <c r="S71" s="1"/>
      <c r="T71" s="1"/>
      <c r="U71" s="1"/>
      <c r="V71" s="1"/>
      <c r="W71" s="1"/>
      <c r="X71" s="1"/>
      <c r="Y71" s="1"/>
      <c r="Z71" s="1"/>
      <c r="AA71" s="118"/>
      <c r="AB71" s="118"/>
      <c r="AC71" s="118"/>
      <c r="AD71" s="118"/>
      <c r="AE71" s="118"/>
      <c r="AF71" s="118"/>
      <c r="AG71" s="118"/>
      <c r="AH71" s="118"/>
      <c r="AI71" s="118"/>
      <c r="AJ71" s="118"/>
      <c r="AK71" s="118"/>
    </row>
    <row r="72" spans="1:37" x14ac:dyDescent="0.2">
      <c r="A72" s="1"/>
      <c r="B72" s="7">
        <v>2442.4936800000019</v>
      </c>
      <c r="C72" s="8">
        <v>1</v>
      </c>
      <c r="D72" s="8">
        <v>1.65</v>
      </c>
      <c r="E72" s="147">
        <v>0</v>
      </c>
      <c r="F72" s="147">
        <v>0</v>
      </c>
      <c r="G72" s="147">
        <v>54.996748143403799</v>
      </c>
      <c r="H72" s="147">
        <v>172.45952647373551</v>
      </c>
      <c r="I72" s="147">
        <v>0</v>
      </c>
      <c r="J72" s="147">
        <v>0</v>
      </c>
      <c r="K72" s="147">
        <v>54.996748143403799</v>
      </c>
      <c r="L72" s="147">
        <v>172.45952647373551</v>
      </c>
      <c r="M72" s="148">
        <v>1852.5685483800009</v>
      </c>
      <c r="N72" s="1"/>
      <c r="O72" s="1"/>
      <c r="P72" s="1"/>
      <c r="Q72" s="1"/>
      <c r="R72" s="1"/>
      <c r="S72" s="1"/>
      <c r="T72" s="1"/>
      <c r="U72" s="1"/>
      <c r="V72" s="1"/>
      <c r="W72" s="1"/>
      <c r="X72" s="1"/>
      <c r="Y72" s="1"/>
      <c r="Z72" s="1"/>
      <c r="AA72" s="118"/>
      <c r="AB72" s="118"/>
      <c r="AC72" s="118"/>
      <c r="AD72" s="118"/>
      <c r="AE72" s="118"/>
      <c r="AF72" s="118"/>
      <c r="AG72" s="118"/>
      <c r="AH72" s="118"/>
      <c r="AI72" s="118"/>
      <c r="AJ72" s="118"/>
      <c r="AK72" s="118"/>
    </row>
    <row r="73" spans="1:37" x14ac:dyDescent="0.2">
      <c r="A73" s="1"/>
      <c r="B73" s="7">
        <v>2479.5011600000021</v>
      </c>
      <c r="C73" s="8">
        <v>1</v>
      </c>
      <c r="D73" s="8">
        <v>1.675</v>
      </c>
      <c r="E73" s="147">
        <v>0</v>
      </c>
      <c r="F73" s="147">
        <v>0</v>
      </c>
      <c r="G73" s="147">
        <v>45.998064834970485</v>
      </c>
      <c r="H73" s="147">
        <v>164.70088518545882</v>
      </c>
      <c r="I73" s="147">
        <v>0</v>
      </c>
      <c r="J73" s="147">
        <v>0</v>
      </c>
      <c r="K73" s="147">
        <v>45.998064834970485</v>
      </c>
      <c r="L73" s="147">
        <v>164.70088518545882</v>
      </c>
      <c r="M73" s="148">
        <v>1880.637768810001</v>
      </c>
      <c r="N73" s="1"/>
      <c r="O73" s="1"/>
      <c r="P73" s="1"/>
      <c r="Q73" s="1"/>
      <c r="R73" s="1"/>
      <c r="S73" s="1"/>
      <c r="T73" s="1"/>
      <c r="U73" s="1"/>
      <c r="V73" s="1"/>
      <c r="W73" s="1"/>
      <c r="X73" s="1"/>
      <c r="Y73" s="1"/>
      <c r="Z73" s="1"/>
      <c r="AA73" s="118"/>
      <c r="AB73" s="118"/>
      <c r="AC73" s="118"/>
      <c r="AD73" s="118"/>
      <c r="AE73" s="118"/>
      <c r="AF73" s="118"/>
      <c r="AG73" s="118"/>
      <c r="AH73" s="118"/>
      <c r="AI73" s="118"/>
      <c r="AJ73" s="118"/>
      <c r="AK73" s="118"/>
    </row>
    <row r="74" spans="1:37" x14ac:dyDescent="0.2">
      <c r="A74" s="1"/>
      <c r="B74" s="7">
        <v>2516.5086400000023</v>
      </c>
      <c r="C74" s="8">
        <v>1</v>
      </c>
      <c r="D74" s="8">
        <v>1.7</v>
      </c>
      <c r="E74" s="147">
        <v>0</v>
      </c>
      <c r="F74" s="147">
        <v>0</v>
      </c>
      <c r="G74" s="147">
        <v>36.999381526537114</v>
      </c>
      <c r="H74" s="147">
        <v>156.94224389718198</v>
      </c>
      <c r="I74" s="147">
        <v>0</v>
      </c>
      <c r="J74" s="147">
        <v>0</v>
      </c>
      <c r="K74" s="147">
        <v>36.999381526537114</v>
      </c>
      <c r="L74" s="147">
        <v>156.94224389718198</v>
      </c>
      <c r="M74" s="148">
        <v>1908.7069892400013</v>
      </c>
      <c r="N74" s="1"/>
      <c r="O74" s="1"/>
      <c r="P74" s="1"/>
      <c r="Q74" s="1"/>
      <c r="R74" s="1"/>
      <c r="S74" s="1"/>
      <c r="T74" s="1"/>
      <c r="U74" s="1"/>
      <c r="V74" s="1"/>
      <c r="W74" s="1"/>
      <c r="X74" s="1"/>
      <c r="Y74" s="1"/>
      <c r="Z74" s="1"/>
      <c r="AA74" s="118"/>
      <c r="AB74" s="118"/>
      <c r="AC74" s="118"/>
      <c r="AD74" s="118"/>
      <c r="AE74" s="118"/>
      <c r="AF74" s="118"/>
      <c r="AG74" s="118"/>
      <c r="AH74" s="118"/>
      <c r="AI74" s="118"/>
      <c r="AJ74" s="118"/>
      <c r="AK74" s="118"/>
    </row>
    <row r="75" spans="1:37" x14ac:dyDescent="0.2">
      <c r="A75" s="1"/>
      <c r="B75" s="7">
        <v>2553.5161200000025</v>
      </c>
      <c r="C75" s="8">
        <v>1</v>
      </c>
      <c r="D75" s="8">
        <v>1.7249999999999999</v>
      </c>
      <c r="E75" s="147">
        <v>0</v>
      </c>
      <c r="F75" s="147">
        <v>0</v>
      </c>
      <c r="G75" s="147">
        <v>28.0006982181038</v>
      </c>
      <c r="H75" s="147">
        <v>149.1836026089052</v>
      </c>
      <c r="I75" s="147">
        <v>0</v>
      </c>
      <c r="J75" s="147">
        <v>0</v>
      </c>
      <c r="K75" s="147">
        <v>28.0006982181038</v>
      </c>
      <c r="L75" s="147">
        <v>149.1836026089052</v>
      </c>
      <c r="M75" s="148">
        <v>1936.7762096700014</v>
      </c>
      <c r="N75" s="1"/>
      <c r="O75" s="1"/>
      <c r="P75" s="1"/>
      <c r="Q75" s="1"/>
      <c r="R75" s="1"/>
      <c r="S75" s="1"/>
      <c r="T75" s="1"/>
      <c r="U75" s="1"/>
      <c r="V75" s="1"/>
      <c r="W75" s="1"/>
      <c r="X75" s="1"/>
      <c r="Y75" s="1"/>
      <c r="Z75" s="1"/>
      <c r="AA75" s="118"/>
      <c r="AB75" s="118"/>
      <c r="AC75" s="118"/>
      <c r="AD75" s="118"/>
      <c r="AE75" s="118"/>
      <c r="AF75" s="118"/>
      <c r="AG75" s="118"/>
      <c r="AH75" s="118"/>
      <c r="AI75" s="118"/>
      <c r="AJ75" s="118"/>
      <c r="AK75" s="118"/>
    </row>
    <row r="76" spans="1:37" x14ac:dyDescent="0.2">
      <c r="A76" s="1"/>
      <c r="B76" s="7">
        <v>2590.5236000000027</v>
      </c>
      <c r="C76" s="8">
        <v>1</v>
      </c>
      <c r="D76" s="8">
        <v>1.75</v>
      </c>
      <c r="E76" s="147">
        <v>0</v>
      </c>
      <c r="F76" s="147">
        <v>0</v>
      </c>
      <c r="G76" s="147">
        <v>19.002014909670542</v>
      </c>
      <c r="H76" s="147">
        <v>141.42496132062848</v>
      </c>
      <c r="I76" s="147">
        <v>0</v>
      </c>
      <c r="J76" s="147">
        <v>0</v>
      </c>
      <c r="K76" s="147">
        <v>19.002014909670542</v>
      </c>
      <c r="L76" s="147">
        <v>141.42496132062848</v>
      </c>
      <c r="M76" s="148">
        <v>1964.8454301000015</v>
      </c>
      <c r="N76" s="1"/>
      <c r="O76" s="1"/>
      <c r="P76" s="1"/>
      <c r="Q76" s="1"/>
      <c r="R76" s="1"/>
      <c r="S76" s="1"/>
      <c r="T76" s="1"/>
      <c r="U76" s="1"/>
      <c r="V76" s="1"/>
      <c r="W76" s="1"/>
      <c r="X76" s="1"/>
      <c r="Y76" s="1"/>
      <c r="Z76" s="1"/>
      <c r="AA76" s="118"/>
      <c r="AB76" s="118"/>
      <c r="AC76" s="118"/>
      <c r="AD76" s="118"/>
      <c r="AE76" s="118"/>
      <c r="AF76" s="118"/>
      <c r="AG76" s="118"/>
      <c r="AH76" s="118"/>
      <c r="AI76" s="118"/>
      <c r="AJ76" s="118"/>
      <c r="AK76" s="118"/>
    </row>
    <row r="77" spans="1:37" x14ac:dyDescent="0.2">
      <c r="A77" s="1"/>
      <c r="B77" s="7">
        <v>2627.5310800000029</v>
      </c>
      <c r="C77" s="8">
        <v>1</v>
      </c>
      <c r="D77" s="8">
        <v>1.7749999999999999</v>
      </c>
      <c r="E77" s="147">
        <v>0</v>
      </c>
      <c r="F77" s="147">
        <v>0</v>
      </c>
      <c r="G77" s="147">
        <v>10.003331601237058</v>
      </c>
      <c r="H77" s="147">
        <v>133.66632003235162</v>
      </c>
      <c r="I77" s="147">
        <v>0</v>
      </c>
      <c r="J77" s="147">
        <v>0</v>
      </c>
      <c r="K77" s="147">
        <v>10.003331601237058</v>
      </c>
      <c r="L77" s="147">
        <v>133.66632003235162</v>
      </c>
      <c r="M77" s="148">
        <v>1992.9146505300021</v>
      </c>
      <c r="N77" s="1"/>
      <c r="O77" s="1"/>
      <c r="P77" s="1"/>
      <c r="Q77" s="1"/>
      <c r="R77" s="1"/>
      <c r="S77" s="1"/>
      <c r="T77" s="1"/>
      <c r="U77" s="1"/>
      <c r="V77" s="1"/>
      <c r="W77" s="1"/>
      <c r="X77" s="1"/>
      <c r="Y77" s="1"/>
      <c r="Z77" s="1"/>
      <c r="AA77" s="118"/>
      <c r="AB77" s="118"/>
      <c r="AC77" s="118"/>
      <c r="AD77" s="118"/>
      <c r="AE77" s="118"/>
      <c r="AF77" s="118"/>
      <c r="AG77" s="118"/>
      <c r="AH77" s="118"/>
      <c r="AI77" s="118"/>
      <c r="AJ77" s="118"/>
      <c r="AK77" s="118"/>
    </row>
    <row r="78" spans="1:37" x14ac:dyDescent="0.2">
      <c r="A78" s="1"/>
      <c r="B78" s="7">
        <v>2664.5385600000031</v>
      </c>
      <c r="C78" s="8">
        <v>1</v>
      </c>
      <c r="D78" s="8">
        <v>1.8</v>
      </c>
      <c r="E78" s="147">
        <v>0</v>
      </c>
      <c r="F78" s="147">
        <v>0</v>
      </c>
      <c r="G78" s="147">
        <v>0</v>
      </c>
      <c r="H78" s="147">
        <v>125.90767874407496</v>
      </c>
      <c r="I78" s="147">
        <v>0</v>
      </c>
      <c r="J78" s="147">
        <v>0</v>
      </c>
      <c r="K78" s="147">
        <v>0</v>
      </c>
      <c r="L78" s="147">
        <v>125.90767874407496</v>
      </c>
      <c r="M78" s="148">
        <v>2020.9838709600017</v>
      </c>
      <c r="N78" s="1"/>
      <c r="O78" s="1"/>
      <c r="P78" s="1"/>
      <c r="Q78" s="1"/>
      <c r="R78" s="1"/>
      <c r="S78" s="1"/>
      <c r="T78" s="1"/>
      <c r="U78" s="1"/>
      <c r="V78" s="1"/>
      <c r="W78" s="1"/>
      <c r="X78" s="1"/>
      <c r="Y78" s="1"/>
      <c r="Z78" s="1"/>
      <c r="AA78" s="118"/>
      <c r="AB78" s="118"/>
      <c r="AC78" s="118"/>
      <c r="AD78" s="118"/>
      <c r="AE78" s="118"/>
      <c r="AF78" s="118"/>
      <c r="AG78" s="118"/>
      <c r="AH78" s="118"/>
      <c r="AI78" s="118"/>
      <c r="AJ78" s="118"/>
      <c r="AK78" s="118"/>
    </row>
    <row r="79" spans="1:37" x14ac:dyDescent="0.2">
      <c r="A79" s="1"/>
      <c r="B79" s="7">
        <v>2701.5460400000034</v>
      </c>
      <c r="C79" s="8">
        <v>1</v>
      </c>
      <c r="D79" s="8">
        <v>1.825</v>
      </c>
      <c r="E79" s="147">
        <v>0</v>
      </c>
      <c r="F79" s="147">
        <v>0</v>
      </c>
      <c r="G79" s="147">
        <v>0</v>
      </c>
      <c r="H79" s="147">
        <v>118.14903745579801</v>
      </c>
      <c r="I79" s="147">
        <v>0</v>
      </c>
      <c r="J79" s="147">
        <v>0</v>
      </c>
      <c r="K79" s="147">
        <v>0</v>
      </c>
      <c r="L79" s="147">
        <v>118.14903745579801</v>
      </c>
      <c r="M79" s="148">
        <v>2049.0530913900025</v>
      </c>
      <c r="N79" s="1"/>
      <c r="O79" s="1"/>
      <c r="P79" s="1"/>
      <c r="Q79" s="1"/>
      <c r="R79" s="1"/>
      <c r="S79" s="1"/>
      <c r="T79" s="1"/>
      <c r="U79" s="1"/>
      <c r="V79" s="1"/>
      <c r="W79" s="1"/>
      <c r="X79" s="1"/>
      <c r="Y79" s="1"/>
      <c r="Z79" s="1"/>
      <c r="AA79" s="118"/>
      <c r="AB79" s="118"/>
      <c r="AC79" s="118"/>
      <c r="AD79" s="118"/>
      <c r="AE79" s="118"/>
      <c r="AF79" s="118"/>
      <c r="AG79" s="118"/>
      <c r="AH79" s="118"/>
      <c r="AI79" s="118"/>
      <c r="AJ79" s="118"/>
      <c r="AK79" s="118"/>
    </row>
    <row r="80" spans="1:37" x14ac:dyDescent="0.2">
      <c r="A80" s="1"/>
      <c r="B80" s="7">
        <v>2738.5535200000036</v>
      </c>
      <c r="C80" s="8">
        <v>1</v>
      </c>
      <c r="D80" s="8">
        <v>1.8499999999999999</v>
      </c>
      <c r="E80" s="147">
        <v>0</v>
      </c>
      <c r="F80" s="147">
        <v>0</v>
      </c>
      <c r="G80" s="147">
        <v>0</v>
      </c>
      <c r="H80" s="147">
        <v>110.39039616752146</v>
      </c>
      <c r="I80" s="147">
        <v>0</v>
      </c>
      <c r="J80" s="147">
        <v>0</v>
      </c>
      <c r="K80" s="147">
        <v>0</v>
      </c>
      <c r="L80" s="147">
        <v>110.39039616752146</v>
      </c>
      <c r="M80" s="148">
        <v>2077.1223118200019</v>
      </c>
      <c r="N80" s="1"/>
      <c r="O80" s="1"/>
      <c r="P80" s="1"/>
      <c r="Q80" s="1"/>
      <c r="R80" s="1"/>
      <c r="S80" s="1"/>
      <c r="T80" s="1"/>
      <c r="U80" s="1"/>
      <c r="V80" s="1"/>
      <c r="W80" s="1"/>
      <c r="X80" s="1"/>
      <c r="Y80" s="1"/>
      <c r="Z80" s="1"/>
      <c r="AA80" s="118"/>
      <c r="AB80" s="118"/>
      <c r="AC80" s="118"/>
      <c r="AD80" s="118"/>
      <c r="AE80" s="118"/>
      <c r="AF80" s="118"/>
      <c r="AG80" s="118"/>
      <c r="AH80" s="118"/>
      <c r="AI80" s="118"/>
      <c r="AJ80" s="118"/>
      <c r="AK80" s="118"/>
    </row>
    <row r="81" spans="1:37" x14ac:dyDescent="0.2">
      <c r="A81" s="1"/>
      <c r="B81" s="7">
        <v>2775.5610000000038</v>
      </c>
      <c r="C81" s="8">
        <v>1</v>
      </c>
      <c r="D81" s="8">
        <v>1.875</v>
      </c>
      <c r="E81" s="147">
        <v>0</v>
      </c>
      <c r="F81" s="147">
        <v>0</v>
      </c>
      <c r="G81" s="147">
        <v>0</v>
      </c>
      <c r="H81" s="147">
        <v>102.63175487924453</v>
      </c>
      <c r="I81" s="147">
        <v>0</v>
      </c>
      <c r="J81" s="147">
        <v>0</v>
      </c>
      <c r="K81" s="147">
        <v>0</v>
      </c>
      <c r="L81" s="147">
        <v>102.63175487924453</v>
      </c>
      <c r="M81" s="148">
        <v>2105.1915322500026</v>
      </c>
      <c r="N81" s="1"/>
      <c r="O81" s="1"/>
      <c r="P81" s="1"/>
      <c r="Q81" s="1"/>
      <c r="R81" s="1"/>
      <c r="S81" s="1"/>
      <c r="T81" s="1"/>
      <c r="U81" s="1"/>
      <c r="V81" s="1"/>
      <c r="W81" s="1"/>
      <c r="X81" s="1"/>
      <c r="Y81" s="1"/>
      <c r="Z81" s="1"/>
      <c r="AA81" s="118"/>
      <c r="AB81" s="118"/>
      <c r="AC81" s="118"/>
      <c r="AD81" s="118"/>
      <c r="AE81" s="118"/>
      <c r="AF81" s="118"/>
      <c r="AG81" s="118"/>
      <c r="AH81" s="118"/>
      <c r="AI81" s="118"/>
      <c r="AJ81" s="118"/>
      <c r="AK81" s="118"/>
    </row>
    <row r="82" spans="1:37" x14ac:dyDescent="0.2">
      <c r="A82" s="1"/>
      <c r="B82" s="7">
        <v>2812.568480000004</v>
      </c>
      <c r="C82" s="8">
        <v>1</v>
      </c>
      <c r="D82" s="8">
        <v>1.9</v>
      </c>
      <c r="E82" s="147">
        <v>0</v>
      </c>
      <c r="F82" s="147">
        <v>0</v>
      </c>
      <c r="G82" s="147">
        <v>0</v>
      </c>
      <c r="H82" s="147">
        <v>94.873113590967804</v>
      </c>
      <c r="I82" s="147">
        <v>0</v>
      </c>
      <c r="J82" s="147">
        <v>0</v>
      </c>
      <c r="K82" s="147">
        <v>0</v>
      </c>
      <c r="L82" s="147">
        <v>94.873113590967804</v>
      </c>
      <c r="M82" s="148">
        <v>2133.2607526800025</v>
      </c>
      <c r="N82" s="1"/>
      <c r="O82" s="1"/>
      <c r="P82" s="1"/>
      <c r="Q82" s="1"/>
      <c r="R82" s="1"/>
      <c r="S82" s="1"/>
      <c r="T82" s="1"/>
      <c r="U82" s="1"/>
      <c r="V82" s="1"/>
      <c r="W82" s="1"/>
      <c r="X82" s="1"/>
      <c r="Y82" s="1"/>
      <c r="Z82" s="1"/>
      <c r="AA82" s="118"/>
      <c r="AB82" s="118"/>
      <c r="AC82" s="118"/>
      <c r="AD82" s="118"/>
      <c r="AE82" s="118"/>
      <c r="AF82" s="118"/>
      <c r="AG82" s="118"/>
      <c r="AH82" s="118"/>
      <c r="AI82" s="118"/>
      <c r="AJ82" s="118"/>
      <c r="AK82" s="118"/>
    </row>
    <row r="83" spans="1:37" x14ac:dyDescent="0.2">
      <c r="A83" s="1"/>
      <c r="B83" s="7">
        <v>2849.5759600000042</v>
      </c>
      <c r="C83" s="8">
        <v>1</v>
      </c>
      <c r="D83" s="8">
        <v>1.925</v>
      </c>
      <c r="E83" s="147">
        <v>0</v>
      </c>
      <c r="F83" s="147">
        <v>0</v>
      </c>
      <c r="G83" s="147">
        <v>0</v>
      </c>
      <c r="H83" s="147">
        <v>87.114472302690984</v>
      </c>
      <c r="I83" s="147">
        <v>0</v>
      </c>
      <c r="J83" s="147">
        <v>0</v>
      </c>
      <c r="K83" s="147">
        <v>0</v>
      </c>
      <c r="L83" s="147">
        <v>87.114472302690984</v>
      </c>
      <c r="M83" s="148">
        <v>2161.3299731100028</v>
      </c>
      <c r="N83" s="1"/>
      <c r="O83" s="1"/>
      <c r="P83" s="1"/>
      <c r="Q83" s="1"/>
      <c r="R83" s="1"/>
      <c r="S83" s="1"/>
      <c r="T83" s="1"/>
      <c r="U83" s="1"/>
      <c r="V83" s="1"/>
      <c r="W83" s="1"/>
      <c r="X83" s="1"/>
      <c r="Y83" s="1"/>
      <c r="Z83" s="1"/>
      <c r="AA83" s="118"/>
      <c r="AB83" s="118"/>
      <c r="AC83" s="118"/>
      <c r="AD83" s="118"/>
      <c r="AE83" s="118"/>
      <c r="AF83" s="118"/>
      <c r="AG83" s="118"/>
      <c r="AH83" s="118"/>
      <c r="AI83" s="118"/>
      <c r="AJ83" s="118"/>
      <c r="AK83" s="118"/>
    </row>
    <row r="84" spans="1:37" x14ac:dyDescent="0.2">
      <c r="A84" s="1"/>
      <c r="B84" s="7">
        <v>2886.5834400000044</v>
      </c>
      <c r="C84" s="8">
        <v>1</v>
      </c>
      <c r="D84" s="8">
        <v>1.95</v>
      </c>
      <c r="E84" s="147">
        <v>0</v>
      </c>
      <c r="F84" s="147">
        <v>0</v>
      </c>
      <c r="G84" s="147">
        <v>0</v>
      </c>
      <c r="H84" s="147">
        <v>79.355831014414321</v>
      </c>
      <c r="I84" s="147">
        <v>0</v>
      </c>
      <c r="J84" s="147">
        <v>0</v>
      </c>
      <c r="K84" s="147">
        <v>0</v>
      </c>
      <c r="L84" s="147">
        <v>79.355831014414321</v>
      </c>
      <c r="M84" s="148">
        <v>2189.3991935400027</v>
      </c>
      <c r="N84" s="1"/>
      <c r="O84" s="1"/>
      <c r="P84" s="1"/>
      <c r="Q84" s="1"/>
      <c r="R84" s="1"/>
      <c r="S84" s="1"/>
      <c r="T84" s="1"/>
      <c r="U84" s="1"/>
      <c r="V84" s="1"/>
      <c r="W84" s="1"/>
      <c r="X84" s="1"/>
      <c r="Y84" s="1"/>
      <c r="Z84" s="1"/>
      <c r="AA84" s="118"/>
      <c r="AB84" s="118"/>
      <c r="AC84" s="118"/>
      <c r="AD84" s="118"/>
      <c r="AE84" s="118"/>
      <c r="AF84" s="118"/>
      <c r="AG84" s="118"/>
      <c r="AH84" s="118"/>
      <c r="AI84" s="118"/>
      <c r="AJ84" s="118"/>
      <c r="AK84" s="118"/>
    </row>
    <row r="85" spans="1:37" x14ac:dyDescent="0.2">
      <c r="A85" s="1"/>
      <c r="B85" s="7">
        <v>2923.5909200000046</v>
      </c>
      <c r="C85" s="8">
        <v>1</v>
      </c>
      <c r="D85" s="8">
        <v>1.9750000000000001</v>
      </c>
      <c r="E85" s="147">
        <v>0</v>
      </c>
      <c r="F85" s="147">
        <v>0</v>
      </c>
      <c r="G85" s="147">
        <v>0</v>
      </c>
      <c r="H85" s="147">
        <v>71.597189726137501</v>
      </c>
      <c r="I85" s="147">
        <v>0</v>
      </c>
      <c r="J85" s="147">
        <v>0</v>
      </c>
      <c r="K85" s="147">
        <v>0</v>
      </c>
      <c r="L85" s="147">
        <v>71.597189726137501</v>
      </c>
      <c r="M85" s="148">
        <v>2217.468413970003</v>
      </c>
      <c r="N85" s="1"/>
      <c r="O85" s="1"/>
      <c r="P85" s="1"/>
      <c r="Q85" s="1"/>
      <c r="R85" s="1"/>
      <c r="S85" s="1"/>
      <c r="T85" s="1"/>
      <c r="U85" s="1"/>
      <c r="V85" s="1"/>
      <c r="W85" s="1"/>
      <c r="X85" s="1"/>
      <c r="Y85" s="1"/>
      <c r="Z85" s="1"/>
      <c r="AA85" s="118"/>
      <c r="AB85" s="118"/>
      <c r="AC85" s="118"/>
      <c r="AD85" s="118"/>
      <c r="AE85" s="118"/>
      <c r="AF85" s="118"/>
      <c r="AG85" s="118"/>
      <c r="AH85" s="118"/>
      <c r="AI85" s="118"/>
      <c r="AJ85" s="118"/>
      <c r="AK85" s="118"/>
    </row>
    <row r="86" spans="1:37" x14ac:dyDescent="0.2">
      <c r="A86" s="1"/>
      <c r="B86" s="7">
        <v>2960.5984000000049</v>
      </c>
      <c r="C86" s="8">
        <v>1</v>
      </c>
      <c r="D86" s="8">
        <v>2</v>
      </c>
      <c r="E86" s="147">
        <v>0</v>
      </c>
      <c r="F86" s="147">
        <v>0</v>
      </c>
      <c r="G86" s="147">
        <v>0</v>
      </c>
      <c r="H86" s="147">
        <v>63.838548437860666</v>
      </c>
      <c r="I86" s="147">
        <v>0</v>
      </c>
      <c r="J86" s="147">
        <v>0</v>
      </c>
      <c r="K86" s="147">
        <v>0</v>
      </c>
      <c r="L86" s="147">
        <v>63.838548437860666</v>
      </c>
      <c r="M86" s="148">
        <v>2245.5376344000033</v>
      </c>
      <c r="N86" s="1"/>
      <c r="O86" s="1"/>
      <c r="P86" s="1"/>
      <c r="Q86" s="1"/>
      <c r="R86" s="1"/>
      <c r="S86" s="1"/>
      <c r="T86" s="1"/>
      <c r="U86" s="1"/>
      <c r="V86" s="1"/>
      <c r="W86" s="1"/>
      <c r="X86" s="1"/>
      <c r="Y86" s="1"/>
      <c r="Z86" s="1"/>
      <c r="AA86" s="118"/>
      <c r="AB86" s="118"/>
      <c r="AC86" s="118"/>
      <c r="AD86" s="118"/>
      <c r="AE86" s="118"/>
      <c r="AF86" s="118"/>
      <c r="AG86" s="118"/>
      <c r="AH86" s="118"/>
      <c r="AI86" s="118"/>
      <c r="AJ86" s="118"/>
      <c r="AK86" s="118"/>
    </row>
    <row r="87" spans="1:37" x14ac:dyDescent="0.2">
      <c r="A87" s="1"/>
      <c r="B87" s="7">
        <v>2997.6058800000051</v>
      </c>
      <c r="C87" s="8">
        <v>1</v>
      </c>
      <c r="D87" s="8">
        <v>2.0249999999999999</v>
      </c>
      <c r="E87" s="147">
        <v>0</v>
      </c>
      <c r="F87" s="147">
        <v>0</v>
      </c>
      <c r="G87" s="147">
        <v>0</v>
      </c>
      <c r="H87" s="147">
        <v>56.07990714958401</v>
      </c>
      <c r="I87" s="147">
        <v>0</v>
      </c>
      <c r="J87" s="147">
        <v>0</v>
      </c>
      <c r="K87" s="147">
        <v>0</v>
      </c>
      <c r="L87" s="147">
        <v>56.07990714958401</v>
      </c>
      <c r="M87" s="148">
        <v>2273.6068548300032</v>
      </c>
      <c r="N87" s="1"/>
      <c r="O87" s="1"/>
      <c r="P87" s="1"/>
      <c r="Q87" s="1"/>
      <c r="R87" s="1"/>
      <c r="S87" s="1"/>
      <c r="T87" s="1"/>
      <c r="U87" s="1"/>
      <c r="V87" s="1"/>
      <c r="W87" s="1"/>
      <c r="X87" s="1"/>
      <c r="Y87" s="1"/>
      <c r="Z87" s="1"/>
      <c r="AA87" s="118"/>
      <c r="AB87" s="118"/>
      <c r="AC87" s="118"/>
      <c r="AD87" s="118"/>
      <c r="AE87" s="118"/>
      <c r="AF87" s="118"/>
      <c r="AG87" s="118"/>
      <c r="AH87" s="118"/>
      <c r="AI87" s="118"/>
      <c r="AJ87" s="118"/>
      <c r="AK87" s="118"/>
    </row>
    <row r="88" spans="1:37" x14ac:dyDescent="0.2">
      <c r="A88" s="1"/>
      <c r="B88" s="7">
        <v>3034.6133600000053</v>
      </c>
      <c r="C88" s="8">
        <v>1</v>
      </c>
      <c r="D88" s="8">
        <v>2.0499999999999998</v>
      </c>
      <c r="E88" s="147">
        <v>0</v>
      </c>
      <c r="F88" s="147">
        <v>0</v>
      </c>
      <c r="G88" s="147">
        <v>0</v>
      </c>
      <c r="H88" s="147">
        <v>48.321265861307182</v>
      </c>
      <c r="I88" s="147">
        <v>0</v>
      </c>
      <c r="J88" s="147">
        <v>0</v>
      </c>
      <c r="K88" s="147">
        <v>0</v>
      </c>
      <c r="L88" s="147">
        <v>48.321265861307182</v>
      </c>
      <c r="M88" s="148">
        <v>2301.6760752600035</v>
      </c>
      <c r="N88" s="1"/>
      <c r="O88" s="1"/>
      <c r="P88" s="1"/>
      <c r="Q88" s="1"/>
      <c r="R88" s="1"/>
      <c r="S88" s="1"/>
      <c r="T88" s="1"/>
      <c r="U88" s="1"/>
      <c r="V88" s="1"/>
      <c r="W88" s="1"/>
      <c r="X88" s="1"/>
      <c r="Y88" s="1"/>
      <c r="Z88" s="1"/>
      <c r="AA88" s="118"/>
      <c r="AB88" s="118"/>
      <c r="AC88" s="118"/>
      <c r="AD88" s="118"/>
      <c r="AE88" s="118"/>
      <c r="AF88" s="118"/>
      <c r="AG88" s="118"/>
      <c r="AH88" s="118"/>
      <c r="AI88" s="118"/>
      <c r="AJ88" s="118"/>
      <c r="AK88" s="118"/>
    </row>
    <row r="89" spans="1:37" x14ac:dyDescent="0.2">
      <c r="A89" s="1"/>
      <c r="B89" s="7">
        <v>3071.6208400000055</v>
      </c>
      <c r="C89" s="8">
        <v>1</v>
      </c>
      <c r="D89" s="8">
        <v>2.0750000000000002</v>
      </c>
      <c r="E89" s="147">
        <v>0</v>
      </c>
      <c r="F89" s="147">
        <v>0</v>
      </c>
      <c r="G89" s="147">
        <v>0</v>
      </c>
      <c r="H89" s="147">
        <v>40.562624573030355</v>
      </c>
      <c r="I89" s="147">
        <v>0</v>
      </c>
      <c r="J89" s="147">
        <v>0</v>
      </c>
      <c r="K89" s="147">
        <v>0</v>
      </c>
      <c r="L89" s="147">
        <v>40.562624573030355</v>
      </c>
      <c r="M89" s="148">
        <v>2329.7452956900038</v>
      </c>
      <c r="N89" s="1"/>
      <c r="O89" s="1"/>
      <c r="P89" s="1"/>
      <c r="Q89" s="1"/>
      <c r="R89" s="1"/>
      <c r="S89" s="1"/>
      <c r="T89" s="1"/>
      <c r="U89" s="1"/>
      <c r="V89" s="1"/>
      <c r="W89" s="1"/>
      <c r="X89" s="1"/>
      <c r="Y89" s="1"/>
      <c r="Z89" s="1"/>
      <c r="AA89" s="118"/>
      <c r="AB89" s="118"/>
      <c r="AC89" s="118"/>
      <c r="AD89" s="118"/>
      <c r="AE89" s="118"/>
      <c r="AF89" s="118"/>
      <c r="AG89" s="118"/>
      <c r="AH89" s="118"/>
      <c r="AI89" s="118"/>
      <c r="AJ89" s="118"/>
      <c r="AK89" s="118"/>
    </row>
    <row r="90" spans="1:37" x14ac:dyDescent="0.2">
      <c r="A90" s="1"/>
      <c r="B90" s="7">
        <v>3108.6283200000057</v>
      </c>
      <c r="C90" s="8">
        <v>1</v>
      </c>
      <c r="D90" s="8">
        <v>2.1</v>
      </c>
      <c r="E90" s="147">
        <v>0</v>
      </c>
      <c r="F90" s="147">
        <v>0</v>
      </c>
      <c r="G90" s="147">
        <v>0</v>
      </c>
      <c r="H90" s="147">
        <v>32.803983284753642</v>
      </c>
      <c r="I90" s="147">
        <v>0</v>
      </c>
      <c r="J90" s="147">
        <v>0</v>
      </c>
      <c r="K90" s="147">
        <v>0</v>
      </c>
      <c r="L90" s="147">
        <v>32.803983284753642</v>
      </c>
      <c r="M90" s="148">
        <v>2357.8145161200036</v>
      </c>
      <c r="N90" s="1"/>
      <c r="O90" s="1"/>
      <c r="P90" s="1"/>
      <c r="Q90" s="1"/>
      <c r="R90" s="1"/>
      <c r="S90" s="1"/>
      <c r="T90" s="1"/>
      <c r="U90" s="1"/>
      <c r="V90" s="1"/>
      <c r="W90" s="1"/>
      <c r="X90" s="1"/>
      <c r="Y90" s="1"/>
      <c r="Z90" s="1"/>
      <c r="AA90" s="118"/>
      <c r="AB90" s="118"/>
      <c r="AC90" s="118"/>
      <c r="AD90" s="118"/>
      <c r="AE90" s="118"/>
      <c r="AF90" s="118"/>
      <c r="AG90" s="118"/>
      <c r="AH90" s="118"/>
      <c r="AI90" s="118"/>
      <c r="AJ90" s="118"/>
      <c r="AK90" s="118"/>
    </row>
    <row r="91" spans="1:37" x14ac:dyDescent="0.2">
      <c r="A91" s="1"/>
      <c r="B91" s="7">
        <v>3145.6358000000059</v>
      </c>
      <c r="C91" s="8">
        <v>1</v>
      </c>
      <c r="D91" s="8">
        <v>2.125</v>
      </c>
      <c r="E91" s="147">
        <v>0</v>
      </c>
      <c r="F91" s="147">
        <v>0</v>
      </c>
      <c r="G91" s="147">
        <v>0</v>
      </c>
      <c r="H91" s="147">
        <v>25.045341996476925</v>
      </c>
      <c r="I91" s="147">
        <v>0</v>
      </c>
      <c r="J91" s="147">
        <v>0</v>
      </c>
      <c r="K91" s="147">
        <v>0</v>
      </c>
      <c r="L91" s="147">
        <v>25.045341996476925</v>
      </c>
      <c r="M91" s="148">
        <v>2385.8837365500035</v>
      </c>
      <c r="N91" s="1"/>
      <c r="O91" s="1"/>
      <c r="P91" s="1"/>
      <c r="Q91" s="1"/>
      <c r="R91" s="1"/>
      <c r="S91" s="1"/>
      <c r="T91" s="1"/>
      <c r="U91" s="1"/>
      <c r="V91" s="1"/>
      <c r="W91" s="1"/>
      <c r="X91" s="1"/>
      <c r="Y91" s="1"/>
      <c r="Z91" s="1"/>
      <c r="AA91" s="118"/>
      <c r="AB91" s="118"/>
      <c r="AC91" s="118"/>
      <c r="AD91" s="118"/>
      <c r="AE91" s="118"/>
      <c r="AF91" s="118"/>
      <c r="AG91" s="118"/>
      <c r="AH91" s="118"/>
      <c r="AI91" s="118"/>
      <c r="AJ91" s="118"/>
      <c r="AK91" s="118"/>
    </row>
    <row r="92" spans="1:37" x14ac:dyDescent="0.2">
      <c r="A92" s="1"/>
      <c r="B92" s="7">
        <v>3182.6432800000061</v>
      </c>
      <c r="C92" s="8">
        <v>1</v>
      </c>
      <c r="D92" s="8">
        <v>2.15</v>
      </c>
      <c r="E92" s="147">
        <v>0</v>
      </c>
      <c r="F92" s="147">
        <v>0</v>
      </c>
      <c r="G92" s="147">
        <v>0</v>
      </c>
      <c r="H92" s="147">
        <v>17.286700708200041</v>
      </c>
      <c r="I92" s="147">
        <v>0</v>
      </c>
      <c r="J92" s="147">
        <v>0</v>
      </c>
      <c r="K92" s="147">
        <v>0</v>
      </c>
      <c r="L92" s="147">
        <v>17.286700708200041</v>
      </c>
      <c r="M92" s="148">
        <v>2413.9529569800043</v>
      </c>
      <c r="N92" s="1"/>
      <c r="O92" s="1"/>
      <c r="P92" s="1"/>
      <c r="Q92" s="1"/>
      <c r="R92" s="1"/>
      <c r="S92" s="1"/>
      <c r="T92" s="1"/>
      <c r="U92" s="1"/>
      <c r="V92" s="1"/>
      <c r="W92" s="1"/>
      <c r="X92" s="1"/>
      <c r="Y92" s="1"/>
      <c r="Z92" s="1"/>
      <c r="AA92" s="118"/>
      <c r="AB92" s="118"/>
      <c r="AC92" s="118"/>
      <c r="AD92" s="118"/>
      <c r="AE92" s="118"/>
      <c r="AF92" s="118"/>
      <c r="AG92" s="118"/>
      <c r="AH92" s="118"/>
      <c r="AI92" s="118"/>
      <c r="AJ92" s="118"/>
      <c r="AK92" s="118"/>
    </row>
    <row r="93" spans="1:37" x14ac:dyDescent="0.2">
      <c r="A93" s="1"/>
      <c r="B93" s="7">
        <v>3219.6507600000064</v>
      </c>
      <c r="C93" s="8">
        <v>1</v>
      </c>
      <c r="D93" s="8">
        <v>2.1749999999999998</v>
      </c>
      <c r="E93" s="147">
        <v>0</v>
      </c>
      <c r="F93" s="147">
        <v>0</v>
      </c>
      <c r="G93" s="147">
        <v>0</v>
      </c>
      <c r="H93" s="147">
        <v>0</v>
      </c>
      <c r="I93" s="147">
        <v>0</v>
      </c>
      <c r="J93" s="147">
        <v>0</v>
      </c>
      <c r="K93" s="147">
        <v>0</v>
      </c>
      <c r="L93" s="147">
        <v>0</v>
      </c>
      <c r="M93" s="148">
        <v>2442.0221774100041</v>
      </c>
      <c r="N93" s="1"/>
      <c r="O93" s="1"/>
      <c r="P93" s="1"/>
      <c r="Q93" s="1"/>
      <c r="R93" s="1"/>
      <c r="S93" s="1"/>
      <c r="T93" s="1"/>
      <c r="U93" s="1"/>
      <c r="V93" s="1"/>
      <c r="W93" s="1"/>
      <c r="X93" s="1"/>
      <c r="Y93" s="1"/>
      <c r="Z93" s="1"/>
      <c r="AA93" s="118"/>
      <c r="AB93" s="118"/>
      <c r="AC93" s="118"/>
      <c r="AD93" s="118"/>
      <c r="AE93" s="118"/>
      <c r="AF93" s="118"/>
      <c r="AG93" s="118"/>
      <c r="AH93" s="118"/>
      <c r="AI93" s="118"/>
      <c r="AJ93" s="118"/>
      <c r="AK93" s="118"/>
    </row>
    <row r="94" spans="1:37" x14ac:dyDescent="0.2">
      <c r="A94" s="1"/>
      <c r="B94" s="7">
        <v>3256.6582400000066</v>
      </c>
      <c r="C94" s="8">
        <v>1</v>
      </c>
      <c r="D94" s="8">
        <v>2.2000000000000002</v>
      </c>
      <c r="E94" s="147">
        <v>0</v>
      </c>
      <c r="F94" s="147">
        <v>0</v>
      </c>
      <c r="G94" s="147">
        <v>0</v>
      </c>
      <c r="H94" s="147">
        <v>0</v>
      </c>
      <c r="I94" s="147">
        <v>0</v>
      </c>
      <c r="J94" s="147">
        <v>0</v>
      </c>
      <c r="K94" s="147">
        <v>0</v>
      </c>
      <c r="L94" s="147">
        <v>0</v>
      </c>
      <c r="M94" s="148">
        <v>2470.7040494400044</v>
      </c>
      <c r="N94" s="1"/>
      <c r="O94" s="1"/>
      <c r="P94" s="1"/>
      <c r="Q94" s="1"/>
      <c r="R94" s="1"/>
      <c r="S94" s="1"/>
      <c r="T94" s="1"/>
      <c r="U94" s="1"/>
      <c r="V94" s="1"/>
      <c r="W94" s="1"/>
      <c r="X94" s="1"/>
      <c r="Y94" s="1"/>
      <c r="Z94" s="1"/>
      <c r="AA94" s="118"/>
      <c r="AB94" s="118"/>
      <c r="AC94" s="118"/>
      <c r="AD94" s="118"/>
      <c r="AE94" s="118"/>
      <c r="AF94" s="118"/>
      <c r="AG94" s="118"/>
      <c r="AH94" s="118"/>
      <c r="AI94" s="118"/>
      <c r="AJ94" s="118"/>
      <c r="AK94" s="118"/>
    </row>
    <row r="95" spans="1:37" x14ac:dyDescent="0.2">
      <c r="A95" s="1"/>
      <c r="B95" s="7">
        <v>3293.6657200000068</v>
      </c>
      <c r="C95" s="8">
        <v>1</v>
      </c>
      <c r="D95" s="8">
        <v>2.2250000000000001</v>
      </c>
      <c r="E95" s="147">
        <v>0</v>
      </c>
      <c r="F95" s="147">
        <v>0</v>
      </c>
      <c r="G95" s="147">
        <v>0</v>
      </c>
      <c r="H95" s="147">
        <v>0</v>
      </c>
      <c r="I95" s="147">
        <v>0</v>
      </c>
      <c r="J95" s="147">
        <v>0</v>
      </c>
      <c r="K95" s="147">
        <v>0</v>
      </c>
      <c r="L95" s="147">
        <v>0</v>
      </c>
      <c r="M95" s="148">
        <v>2499.4270055700049</v>
      </c>
      <c r="N95" s="1"/>
      <c r="O95" s="1"/>
      <c r="P95" s="1"/>
      <c r="Q95" s="1"/>
      <c r="R95" s="1"/>
      <c r="S95" s="1"/>
      <c r="T95" s="1"/>
      <c r="U95" s="1"/>
      <c r="V95" s="1"/>
      <c r="W95" s="1"/>
      <c r="X95" s="1"/>
      <c r="Y95" s="1"/>
      <c r="Z95" s="1"/>
      <c r="AA95" s="118"/>
      <c r="AB95" s="118"/>
      <c r="AC95" s="118"/>
      <c r="AD95" s="118"/>
      <c r="AE95" s="118"/>
      <c r="AF95" s="118"/>
      <c r="AG95" s="118"/>
      <c r="AH95" s="118"/>
      <c r="AI95" s="118"/>
      <c r="AJ95" s="118"/>
      <c r="AK95" s="118"/>
    </row>
    <row r="96" spans="1:37" x14ac:dyDescent="0.2">
      <c r="A96" s="1"/>
      <c r="B96" s="7">
        <v>3330.673200000007</v>
      </c>
      <c r="C96" s="8">
        <v>1</v>
      </c>
      <c r="D96" s="8">
        <v>2.25</v>
      </c>
      <c r="E96" s="147">
        <v>0</v>
      </c>
      <c r="F96" s="147">
        <v>0</v>
      </c>
      <c r="G96" s="147">
        <v>0</v>
      </c>
      <c r="H96" s="147">
        <v>0</v>
      </c>
      <c r="I96" s="147">
        <v>0</v>
      </c>
      <c r="J96" s="147">
        <v>0</v>
      </c>
      <c r="K96" s="147">
        <v>0</v>
      </c>
      <c r="L96" s="147">
        <v>0</v>
      </c>
      <c r="M96" s="148">
        <v>2528.149961700005</v>
      </c>
      <c r="N96" s="1"/>
      <c r="O96" s="1"/>
      <c r="P96" s="1"/>
      <c r="Q96" s="1"/>
      <c r="R96" s="1"/>
      <c r="S96" s="1"/>
      <c r="T96" s="1"/>
      <c r="U96" s="1"/>
      <c r="V96" s="1"/>
      <c r="W96" s="1"/>
      <c r="X96" s="1"/>
      <c r="Y96" s="1"/>
      <c r="Z96" s="1"/>
      <c r="AA96" s="118"/>
      <c r="AB96" s="118"/>
      <c r="AC96" s="118"/>
      <c r="AD96" s="118"/>
      <c r="AE96" s="118"/>
      <c r="AF96" s="118"/>
      <c r="AG96" s="118"/>
      <c r="AH96" s="118"/>
      <c r="AI96" s="118"/>
      <c r="AJ96" s="118"/>
      <c r="AK96" s="118"/>
    </row>
    <row r="97" spans="1:37" x14ac:dyDescent="0.2">
      <c r="A97" s="1"/>
      <c r="B97" s="7">
        <v>3367.6806800000072</v>
      </c>
      <c r="C97" s="8">
        <v>1</v>
      </c>
      <c r="D97" s="8">
        <v>2.2749999999999999</v>
      </c>
      <c r="E97" s="147">
        <v>0</v>
      </c>
      <c r="F97" s="147">
        <v>0</v>
      </c>
      <c r="G97" s="147">
        <v>0</v>
      </c>
      <c r="H97" s="147">
        <v>0</v>
      </c>
      <c r="I97" s="147">
        <v>0</v>
      </c>
      <c r="J97" s="147">
        <v>0</v>
      </c>
      <c r="K97" s="147">
        <v>0</v>
      </c>
      <c r="L97" s="147">
        <v>0</v>
      </c>
      <c r="M97" s="148">
        <v>2556.872917830005</v>
      </c>
      <c r="N97" s="1"/>
      <c r="O97" s="1"/>
      <c r="P97" s="1"/>
      <c r="Q97" s="1"/>
      <c r="R97" s="1"/>
      <c r="S97" s="1"/>
      <c r="T97" s="1"/>
      <c r="U97" s="1"/>
      <c r="V97" s="1"/>
      <c r="W97" s="1"/>
      <c r="X97" s="1"/>
      <c r="Y97" s="1"/>
      <c r="Z97" s="1"/>
      <c r="AA97" s="118"/>
      <c r="AB97" s="118"/>
      <c r="AC97" s="118"/>
      <c r="AD97" s="118"/>
      <c r="AE97" s="118"/>
      <c r="AF97" s="118"/>
      <c r="AG97" s="118"/>
      <c r="AH97" s="118"/>
      <c r="AI97" s="118"/>
      <c r="AJ97" s="118"/>
      <c r="AK97" s="118"/>
    </row>
    <row r="98" spans="1:37" x14ac:dyDescent="0.2">
      <c r="A98" s="1"/>
      <c r="B98" s="7">
        <v>3404.6881600000074</v>
      </c>
      <c r="C98" s="8">
        <v>1</v>
      </c>
      <c r="D98" s="8">
        <v>2.3000000000000003</v>
      </c>
      <c r="E98" s="147">
        <v>0</v>
      </c>
      <c r="F98" s="147">
        <v>0</v>
      </c>
      <c r="G98" s="147">
        <v>0</v>
      </c>
      <c r="H98" s="147">
        <v>0</v>
      </c>
      <c r="I98" s="147">
        <v>0</v>
      </c>
      <c r="J98" s="147">
        <v>0</v>
      </c>
      <c r="K98" s="147">
        <v>0</v>
      </c>
      <c r="L98" s="147">
        <v>0</v>
      </c>
      <c r="M98" s="148">
        <v>2585.5958739600051</v>
      </c>
      <c r="N98" s="1"/>
      <c r="O98" s="1"/>
      <c r="P98" s="1"/>
      <c r="Q98" s="1"/>
      <c r="R98" s="1"/>
      <c r="S98" s="1"/>
      <c r="T98" s="1"/>
      <c r="U98" s="1"/>
      <c r="V98" s="1"/>
      <c r="W98" s="1"/>
      <c r="X98" s="1"/>
      <c r="Y98" s="1"/>
      <c r="Z98" s="1"/>
      <c r="AA98" s="118"/>
      <c r="AB98" s="118"/>
      <c r="AC98" s="118"/>
      <c r="AD98" s="118"/>
      <c r="AE98" s="118"/>
      <c r="AF98" s="118"/>
      <c r="AG98" s="118"/>
      <c r="AH98" s="118"/>
      <c r="AI98" s="118"/>
      <c r="AJ98" s="118"/>
      <c r="AK98" s="118"/>
    </row>
    <row r="99" spans="1:37" x14ac:dyDescent="0.2">
      <c r="A99" s="1"/>
      <c r="B99" s="7">
        <v>3441.6956400000076</v>
      </c>
      <c r="C99" s="8">
        <v>1</v>
      </c>
      <c r="D99" s="8">
        <v>2.3250000000000002</v>
      </c>
      <c r="E99" s="147">
        <v>0</v>
      </c>
      <c r="F99" s="147">
        <v>0</v>
      </c>
      <c r="G99" s="147">
        <v>0</v>
      </c>
      <c r="H99" s="147">
        <v>0</v>
      </c>
      <c r="I99" s="147">
        <v>0</v>
      </c>
      <c r="J99" s="147">
        <v>0</v>
      </c>
      <c r="K99" s="147">
        <v>0</v>
      </c>
      <c r="L99" s="147">
        <v>0</v>
      </c>
      <c r="M99" s="148">
        <v>2614.3188300900051</v>
      </c>
      <c r="N99" s="1"/>
      <c r="O99" s="1"/>
      <c r="P99" s="1"/>
      <c r="Q99" s="1"/>
      <c r="R99" s="1"/>
      <c r="S99" s="1"/>
      <c r="T99" s="1"/>
      <c r="U99" s="1"/>
      <c r="V99" s="1"/>
      <c r="W99" s="1"/>
      <c r="X99" s="1"/>
      <c r="Y99" s="1"/>
      <c r="Z99" s="1"/>
      <c r="AA99" s="118"/>
      <c r="AB99" s="118"/>
      <c r="AC99" s="118"/>
      <c r="AD99" s="118"/>
      <c r="AE99" s="118"/>
      <c r="AF99" s="118"/>
      <c r="AG99" s="118"/>
      <c r="AH99" s="118"/>
      <c r="AI99" s="118"/>
      <c r="AJ99" s="118"/>
      <c r="AK99" s="118"/>
    </row>
    <row r="100" spans="1:37" x14ac:dyDescent="0.2">
      <c r="A100" s="1"/>
      <c r="B100" s="7">
        <v>3478.7031200000079</v>
      </c>
      <c r="C100" s="8">
        <v>1</v>
      </c>
      <c r="D100" s="8">
        <v>2.35</v>
      </c>
      <c r="E100" s="147">
        <v>0</v>
      </c>
      <c r="F100" s="147">
        <v>0</v>
      </c>
      <c r="G100" s="147">
        <v>0</v>
      </c>
      <c r="H100" s="147">
        <v>0</v>
      </c>
      <c r="I100" s="147">
        <v>0</v>
      </c>
      <c r="J100" s="147">
        <v>0</v>
      </c>
      <c r="K100" s="147">
        <v>0</v>
      </c>
      <c r="L100" s="147">
        <v>0</v>
      </c>
      <c r="M100" s="148">
        <v>2643.0417862200052</v>
      </c>
      <c r="N100" s="1"/>
      <c r="O100" s="1"/>
      <c r="P100" s="1"/>
      <c r="Q100" s="1"/>
      <c r="R100" s="1"/>
      <c r="S100" s="1"/>
      <c r="T100" s="1"/>
      <c r="U100" s="1"/>
      <c r="V100" s="1"/>
      <c r="W100" s="1"/>
      <c r="X100" s="1"/>
      <c r="Y100" s="1"/>
      <c r="Z100" s="1"/>
      <c r="AA100" s="118"/>
      <c r="AB100" s="118"/>
      <c r="AC100" s="118"/>
      <c r="AD100" s="118"/>
      <c r="AE100" s="118"/>
      <c r="AF100" s="118"/>
      <c r="AG100" s="118"/>
      <c r="AH100" s="118"/>
      <c r="AI100" s="118"/>
      <c r="AJ100" s="118"/>
      <c r="AK100" s="118"/>
    </row>
    <row r="101" spans="1:37" x14ac:dyDescent="0.2">
      <c r="A101" s="1"/>
      <c r="B101" s="7">
        <v>3515.7106000000081</v>
      </c>
      <c r="C101" s="8">
        <v>1</v>
      </c>
      <c r="D101" s="8">
        <v>2.375</v>
      </c>
      <c r="E101" s="147">
        <v>0</v>
      </c>
      <c r="F101" s="147">
        <v>0</v>
      </c>
      <c r="G101" s="147">
        <v>0</v>
      </c>
      <c r="H101" s="147">
        <v>0</v>
      </c>
      <c r="I101" s="147">
        <v>0</v>
      </c>
      <c r="J101" s="147">
        <v>0</v>
      </c>
      <c r="K101" s="147">
        <v>0</v>
      </c>
      <c r="L101" s="147">
        <v>0</v>
      </c>
      <c r="M101" s="148">
        <v>2671.7647423500052</v>
      </c>
      <c r="N101" s="1"/>
      <c r="O101" s="1"/>
      <c r="P101" s="1"/>
      <c r="Q101" s="1"/>
      <c r="R101" s="1"/>
      <c r="S101" s="1"/>
      <c r="T101" s="1"/>
      <c r="U101" s="1"/>
      <c r="V101" s="1"/>
      <c r="W101" s="1"/>
      <c r="X101" s="1"/>
      <c r="Y101" s="1"/>
      <c r="Z101" s="1"/>
      <c r="AA101" s="118"/>
      <c r="AB101" s="118"/>
      <c r="AC101" s="118"/>
      <c r="AD101" s="118"/>
      <c r="AE101" s="118"/>
      <c r="AF101" s="118"/>
      <c r="AG101" s="118"/>
      <c r="AH101" s="118"/>
      <c r="AI101" s="118"/>
      <c r="AJ101" s="118"/>
      <c r="AK101" s="118"/>
    </row>
    <row r="102" spans="1:37" x14ac:dyDescent="0.2">
      <c r="A102" s="1"/>
      <c r="B102" s="9">
        <v>3552.7180800000083</v>
      </c>
      <c r="C102" s="10">
        <v>1</v>
      </c>
      <c r="D102" s="10">
        <v>2.4</v>
      </c>
      <c r="E102" s="147">
        <v>0</v>
      </c>
      <c r="F102" s="147">
        <v>0</v>
      </c>
      <c r="G102" s="147">
        <v>0</v>
      </c>
      <c r="H102" s="147">
        <v>0</v>
      </c>
      <c r="I102" s="147">
        <v>0</v>
      </c>
      <c r="J102" s="147">
        <v>0</v>
      </c>
      <c r="K102" s="147">
        <v>0</v>
      </c>
      <c r="L102" s="147">
        <v>0</v>
      </c>
      <c r="M102" s="148">
        <v>2700.4876984800057</v>
      </c>
      <c r="N102" s="1"/>
      <c r="O102" s="1"/>
      <c r="P102" s="1"/>
      <c r="Q102" s="1"/>
      <c r="R102" s="1"/>
      <c r="S102" s="1"/>
      <c r="T102" s="1"/>
      <c r="U102" s="1"/>
      <c r="V102" s="1"/>
      <c r="W102" s="1"/>
      <c r="X102" s="1"/>
      <c r="Y102" s="1"/>
      <c r="Z102" s="1"/>
      <c r="AA102" s="118"/>
      <c r="AB102" s="118"/>
      <c r="AC102" s="118"/>
      <c r="AD102" s="118"/>
      <c r="AE102" s="118"/>
      <c r="AF102" s="118"/>
      <c r="AG102" s="118"/>
      <c r="AH102" s="118"/>
      <c r="AI102" s="118"/>
      <c r="AJ102" s="118"/>
      <c r="AK102" s="118"/>
    </row>
    <row r="103" spans="1:37" x14ac:dyDescent="0.2">
      <c r="A103" s="1"/>
      <c r="B103" s="1"/>
      <c r="C103" s="1"/>
      <c r="D103" s="1"/>
      <c r="E103" s="1"/>
      <c r="F103" s="1"/>
      <c r="G103" s="11"/>
      <c r="H103" s="1"/>
      <c r="I103" s="1"/>
      <c r="J103" s="1"/>
      <c r="K103" s="1"/>
      <c r="L103" s="1"/>
      <c r="M103" s="1"/>
      <c r="N103" s="1"/>
      <c r="O103" s="1"/>
      <c r="P103" s="1"/>
      <c r="Q103" s="1"/>
      <c r="R103" s="1"/>
      <c r="S103" s="1"/>
      <c r="T103" s="1"/>
      <c r="U103" s="1"/>
      <c r="V103" s="1"/>
      <c r="W103" s="1"/>
      <c r="X103" s="1"/>
      <c r="Y103" s="1"/>
      <c r="Z103" s="1"/>
      <c r="AA103" s="118"/>
      <c r="AB103" s="118"/>
      <c r="AC103" s="118"/>
      <c r="AD103" s="118"/>
      <c r="AE103" s="118"/>
      <c r="AF103" s="118"/>
      <c r="AG103" s="118"/>
      <c r="AH103" s="118"/>
      <c r="AI103" s="118"/>
      <c r="AJ103" s="118"/>
      <c r="AK103" s="118"/>
    </row>
    <row r="104" spans="1:37" x14ac:dyDescent="0.2">
      <c r="A104" s="1"/>
      <c r="B104" s="118"/>
      <c r="C104" s="1"/>
      <c r="D104" s="1"/>
      <c r="E104" s="1"/>
      <c r="F104" s="1"/>
      <c r="G104" s="115"/>
      <c r="H104" s="1"/>
      <c r="I104" s="1"/>
      <c r="J104" s="1"/>
      <c r="K104" s="1"/>
      <c r="L104" s="1"/>
      <c r="M104" s="1"/>
      <c r="N104" s="1"/>
      <c r="O104" s="1"/>
      <c r="P104" s="1"/>
      <c r="Q104" s="1"/>
      <c r="R104" s="1"/>
      <c r="S104" s="1"/>
      <c r="T104" s="1"/>
      <c r="U104" s="1"/>
      <c r="V104" s="1"/>
      <c r="W104" s="1"/>
      <c r="X104" s="1"/>
      <c r="Y104" s="1"/>
      <c r="Z104" s="1"/>
      <c r="AA104" s="118"/>
      <c r="AB104" s="118"/>
      <c r="AC104" s="118"/>
      <c r="AD104" s="118"/>
      <c r="AE104" s="118"/>
      <c r="AF104" s="118"/>
      <c r="AG104" s="118"/>
      <c r="AH104" s="118"/>
      <c r="AI104" s="118"/>
      <c r="AJ104" s="118"/>
      <c r="AK104" s="118"/>
    </row>
    <row r="105" spans="1:37" ht="209" customHeight="1" x14ac:dyDescent="0.2">
      <c r="A105" s="125"/>
      <c r="B105" s="162" t="s">
        <v>274</v>
      </c>
      <c r="C105" s="163"/>
      <c r="D105" s="163"/>
      <c r="E105" s="163"/>
      <c r="F105" s="163"/>
      <c r="G105" s="163"/>
      <c r="H105" s="163"/>
      <c r="I105" s="163"/>
      <c r="J105" s="163"/>
      <c r="K105" s="163"/>
      <c r="L105" s="163"/>
      <c r="M105" s="163"/>
      <c r="N105" s="1"/>
      <c r="O105" s="1"/>
      <c r="P105" s="1"/>
      <c r="Q105" s="1"/>
      <c r="R105" s="1"/>
      <c r="S105" s="1"/>
      <c r="T105" s="1"/>
      <c r="U105" s="1"/>
      <c r="V105" s="1"/>
      <c r="W105" s="1"/>
      <c r="X105" s="1"/>
      <c r="Y105" s="1"/>
      <c r="Z105" s="1"/>
      <c r="AA105" s="118"/>
      <c r="AB105" s="118"/>
      <c r="AC105" s="118"/>
      <c r="AD105" s="118"/>
      <c r="AE105" s="118"/>
      <c r="AF105" s="118"/>
      <c r="AG105" s="118"/>
      <c r="AH105" s="118"/>
      <c r="AI105" s="118"/>
      <c r="AJ105" s="118"/>
      <c r="AK105" s="118"/>
    </row>
    <row r="106" spans="1:37" x14ac:dyDescent="0.2">
      <c r="A106" s="1"/>
      <c r="B106" s="1"/>
      <c r="C106" s="1"/>
      <c r="D106" s="1"/>
      <c r="E106" s="1"/>
      <c r="F106" s="1"/>
      <c r="G106" s="11"/>
      <c r="H106" s="1"/>
      <c r="I106" s="1"/>
      <c r="J106" s="1"/>
      <c r="K106" s="1"/>
      <c r="L106" s="1"/>
      <c r="M106" s="1"/>
      <c r="N106" s="1"/>
      <c r="O106" s="1"/>
      <c r="P106" s="1"/>
      <c r="Q106" s="1"/>
      <c r="R106" s="1"/>
      <c r="S106" s="1"/>
      <c r="T106" s="1"/>
      <c r="U106" s="1"/>
      <c r="V106" s="1"/>
      <c r="W106" s="1"/>
      <c r="X106" s="1"/>
      <c r="Y106" s="1"/>
      <c r="Z106" s="1"/>
      <c r="AA106" s="118"/>
      <c r="AB106" s="118"/>
      <c r="AC106" s="118"/>
      <c r="AD106" s="118"/>
      <c r="AE106" s="118"/>
      <c r="AF106" s="118"/>
      <c r="AG106" s="118"/>
      <c r="AH106" s="118"/>
      <c r="AI106" s="118"/>
      <c r="AJ106" s="118"/>
      <c r="AK106" s="118"/>
    </row>
    <row r="107" spans="1:37" x14ac:dyDescent="0.2">
      <c r="A107" s="1"/>
      <c r="B107" s="154"/>
      <c r="C107" s="155"/>
      <c r="D107" s="155"/>
      <c r="E107" s="155"/>
      <c r="F107" s="155"/>
      <c r="G107" s="155"/>
      <c r="H107" s="155"/>
      <c r="I107" s="155"/>
      <c r="J107" s="155"/>
      <c r="K107" s="155"/>
      <c r="L107" s="155"/>
      <c r="M107" s="155"/>
      <c r="N107" s="155"/>
      <c r="O107" s="1"/>
      <c r="P107" s="1"/>
      <c r="Q107" s="1"/>
      <c r="R107" s="1"/>
      <c r="S107" s="1"/>
      <c r="T107" s="1"/>
      <c r="U107" s="1"/>
      <c r="V107" s="1"/>
      <c r="W107" s="1"/>
      <c r="X107" s="1"/>
      <c r="Y107" s="1"/>
      <c r="Z107" s="1"/>
      <c r="AA107" s="118"/>
      <c r="AB107" s="118"/>
      <c r="AC107" s="118"/>
      <c r="AD107" s="118"/>
      <c r="AE107" s="118"/>
      <c r="AF107" s="118"/>
      <c r="AG107" s="118"/>
      <c r="AH107" s="118"/>
      <c r="AI107" s="118"/>
      <c r="AJ107" s="118"/>
      <c r="AK107" s="118"/>
    </row>
    <row r="108" spans="1:37" x14ac:dyDescent="0.2">
      <c r="A108" s="1"/>
      <c r="B108" s="1"/>
      <c r="C108" s="1"/>
      <c r="D108" s="1"/>
      <c r="E108" s="1"/>
      <c r="F108" s="1"/>
      <c r="G108" s="11"/>
      <c r="H108" s="1"/>
      <c r="I108" s="1"/>
      <c r="J108" s="1"/>
      <c r="K108" s="1"/>
      <c r="L108" s="1"/>
      <c r="M108" s="1"/>
      <c r="N108" s="1"/>
      <c r="O108" s="1"/>
      <c r="P108" s="1"/>
      <c r="Q108" s="1"/>
      <c r="R108" s="1"/>
      <c r="S108" s="1"/>
      <c r="T108" s="1"/>
      <c r="U108" s="1"/>
      <c r="V108" s="1"/>
      <c r="W108" s="1"/>
      <c r="X108" s="1"/>
      <c r="Y108" s="1"/>
      <c r="Z108" s="1"/>
      <c r="AA108" s="118"/>
      <c r="AB108" s="118"/>
      <c r="AC108" s="118"/>
      <c r="AD108" s="118"/>
      <c r="AE108" s="118"/>
      <c r="AF108" s="118"/>
      <c r="AG108" s="118"/>
      <c r="AH108" s="118"/>
      <c r="AI108" s="118"/>
      <c r="AJ108" s="118"/>
      <c r="AK108" s="118"/>
    </row>
    <row r="109" spans="1:37" x14ac:dyDescent="0.2">
      <c r="A109" s="1"/>
      <c r="B109" s="1"/>
      <c r="C109" s="1"/>
      <c r="D109" s="1"/>
      <c r="E109" s="1"/>
      <c r="F109" s="1"/>
      <c r="G109" s="11"/>
      <c r="H109" s="1"/>
      <c r="I109" s="1"/>
      <c r="J109" s="1"/>
      <c r="K109" s="1"/>
      <c r="L109" s="1"/>
      <c r="M109" s="1"/>
      <c r="N109" s="1"/>
      <c r="O109" s="1"/>
      <c r="P109" s="1"/>
      <c r="Q109" s="1"/>
      <c r="R109" s="1"/>
      <c r="S109" s="1"/>
      <c r="T109" s="1"/>
      <c r="U109" s="1"/>
      <c r="V109" s="1"/>
      <c r="W109" s="1"/>
      <c r="X109" s="1"/>
      <c r="Y109" s="1"/>
      <c r="Z109" s="1"/>
      <c r="AA109" s="118"/>
      <c r="AB109" s="118"/>
      <c r="AC109" s="118"/>
      <c r="AD109" s="118"/>
      <c r="AE109" s="118"/>
      <c r="AF109" s="118"/>
      <c r="AG109" s="118"/>
      <c r="AH109" s="118"/>
      <c r="AI109" s="118"/>
      <c r="AJ109" s="118"/>
      <c r="AK109" s="118"/>
    </row>
    <row r="110" spans="1:37" x14ac:dyDescent="0.2">
      <c r="A110" s="1"/>
      <c r="B110" s="1"/>
      <c r="C110" s="1"/>
      <c r="D110" s="1"/>
      <c r="E110" s="1"/>
      <c r="F110" s="1"/>
      <c r="G110" s="11"/>
      <c r="H110" s="1"/>
      <c r="I110" s="1"/>
      <c r="J110" s="1"/>
      <c r="K110" s="1"/>
      <c r="L110" s="1"/>
      <c r="M110" s="1"/>
      <c r="N110" s="1"/>
      <c r="O110" s="1"/>
      <c r="P110" s="1"/>
      <c r="Q110" s="1"/>
      <c r="R110" s="1"/>
      <c r="S110" s="1"/>
      <c r="T110" s="1"/>
      <c r="U110" s="1"/>
      <c r="V110" s="1"/>
      <c r="W110" s="1"/>
      <c r="X110" s="1"/>
      <c r="Y110" s="1"/>
      <c r="Z110" s="1"/>
      <c r="AA110" s="118"/>
      <c r="AB110" s="118"/>
      <c r="AC110" s="118"/>
      <c r="AD110" s="118"/>
      <c r="AE110" s="118"/>
      <c r="AF110" s="118"/>
      <c r="AG110" s="118"/>
      <c r="AH110" s="118"/>
      <c r="AI110" s="118"/>
      <c r="AJ110" s="118"/>
      <c r="AK110" s="118"/>
    </row>
    <row r="111" spans="1:37" x14ac:dyDescent="0.2">
      <c r="A111" s="1"/>
      <c r="B111" s="1"/>
      <c r="C111" s="1"/>
      <c r="D111" s="1"/>
      <c r="E111" s="1"/>
      <c r="F111" s="1"/>
      <c r="G111" s="11"/>
      <c r="H111" s="1"/>
      <c r="I111" s="1"/>
      <c r="J111" s="1"/>
      <c r="K111" s="1"/>
      <c r="L111" s="1"/>
      <c r="M111" s="1"/>
      <c r="N111" s="1"/>
      <c r="O111" s="1"/>
      <c r="P111" s="1"/>
      <c r="Q111" s="1"/>
      <c r="R111" s="1"/>
      <c r="S111" s="1"/>
      <c r="T111" s="1"/>
      <c r="U111" s="1"/>
      <c r="V111" s="1"/>
      <c r="W111" s="1"/>
      <c r="X111" s="1"/>
      <c r="Y111" s="1"/>
      <c r="Z111" s="1"/>
      <c r="AA111" s="118"/>
      <c r="AB111" s="118"/>
      <c r="AC111" s="118"/>
      <c r="AD111" s="118"/>
      <c r="AE111" s="118"/>
      <c r="AF111" s="118"/>
      <c r="AG111" s="118"/>
      <c r="AH111" s="118"/>
      <c r="AI111" s="118"/>
      <c r="AJ111" s="118"/>
      <c r="AK111" s="118"/>
    </row>
    <row r="112" spans="1:37" x14ac:dyDescent="0.2">
      <c r="A112" s="1"/>
      <c r="B112" s="1"/>
      <c r="C112" s="1"/>
      <c r="D112" s="1"/>
      <c r="E112" s="1"/>
      <c r="F112" s="1"/>
      <c r="G112" s="11"/>
      <c r="H112" s="1"/>
      <c r="I112" s="1"/>
      <c r="J112" s="1"/>
      <c r="K112" s="1"/>
      <c r="L112" s="1"/>
      <c r="M112" s="1"/>
      <c r="N112" s="1"/>
      <c r="O112" s="1"/>
      <c r="P112" s="1"/>
      <c r="Q112" s="1"/>
      <c r="R112" s="1"/>
      <c r="S112" s="1"/>
      <c r="T112" s="1"/>
      <c r="U112" s="1"/>
      <c r="V112" s="1"/>
      <c r="W112" s="1"/>
      <c r="X112" s="1"/>
      <c r="Y112" s="1"/>
      <c r="Z112" s="1"/>
      <c r="AA112" s="118"/>
      <c r="AB112" s="118"/>
      <c r="AC112" s="118"/>
      <c r="AD112" s="118"/>
      <c r="AE112" s="118"/>
      <c r="AF112" s="118"/>
      <c r="AG112" s="118"/>
      <c r="AH112" s="118"/>
      <c r="AI112" s="118"/>
      <c r="AJ112" s="118"/>
      <c r="AK112" s="118"/>
    </row>
    <row r="113" spans="1:37" x14ac:dyDescent="0.2">
      <c r="A113" s="1"/>
      <c r="B113" s="1"/>
      <c r="C113" s="1"/>
      <c r="D113" s="1"/>
      <c r="E113" s="1"/>
      <c r="F113" s="1"/>
      <c r="G113" s="11"/>
      <c r="H113" s="1"/>
      <c r="I113" s="1"/>
      <c r="J113" s="1"/>
      <c r="K113" s="1"/>
      <c r="L113" s="1"/>
      <c r="M113" s="1"/>
      <c r="N113" s="1"/>
      <c r="O113" s="1"/>
      <c r="P113" s="1"/>
      <c r="Q113" s="1"/>
      <c r="R113" s="1"/>
      <c r="S113" s="1"/>
      <c r="T113" s="1"/>
      <c r="U113" s="1"/>
      <c r="V113" s="1"/>
      <c r="W113" s="1"/>
      <c r="X113" s="1"/>
      <c r="Y113" s="1"/>
      <c r="Z113" s="1"/>
      <c r="AA113" s="118"/>
      <c r="AB113" s="118"/>
      <c r="AC113" s="118"/>
      <c r="AD113" s="118"/>
      <c r="AE113" s="118"/>
      <c r="AF113" s="118"/>
      <c r="AG113" s="118"/>
      <c r="AH113" s="118"/>
      <c r="AI113" s="118"/>
      <c r="AJ113" s="118"/>
      <c r="AK113" s="118"/>
    </row>
    <row r="114" spans="1:37" x14ac:dyDescent="0.2">
      <c r="A114" s="1"/>
      <c r="B114" s="1"/>
      <c r="C114" s="1"/>
      <c r="D114" s="1"/>
      <c r="E114" s="1"/>
      <c r="F114" s="1"/>
      <c r="G114" s="11"/>
      <c r="H114" s="1"/>
      <c r="I114" s="1"/>
      <c r="J114" s="1"/>
      <c r="K114" s="1"/>
      <c r="L114" s="1"/>
      <c r="M114" s="1"/>
      <c r="N114" s="1"/>
      <c r="O114" s="1"/>
      <c r="P114" s="1"/>
      <c r="Q114" s="1"/>
      <c r="R114" s="1"/>
      <c r="S114" s="1"/>
      <c r="T114" s="1"/>
      <c r="U114" s="1"/>
      <c r="V114" s="1"/>
      <c r="W114" s="1"/>
      <c r="X114" s="1"/>
      <c r="Y114" s="1"/>
      <c r="Z114" s="1"/>
      <c r="AA114" s="118"/>
      <c r="AB114" s="118"/>
      <c r="AC114" s="118"/>
      <c r="AD114" s="118"/>
      <c r="AE114" s="118"/>
      <c r="AF114" s="118"/>
      <c r="AG114" s="118"/>
      <c r="AH114" s="118"/>
      <c r="AI114" s="118"/>
      <c r="AJ114" s="118"/>
      <c r="AK114" s="118"/>
    </row>
    <row r="115" spans="1:37" x14ac:dyDescent="0.2">
      <c r="A115" s="1"/>
      <c r="B115" s="1"/>
      <c r="C115" s="1"/>
      <c r="D115" s="1"/>
      <c r="E115" s="1"/>
      <c r="F115" s="1"/>
      <c r="G115" s="11"/>
      <c r="H115" s="1"/>
      <c r="I115" s="1"/>
      <c r="J115" s="1"/>
      <c r="K115" s="1"/>
      <c r="L115" s="1"/>
      <c r="M115" s="1"/>
      <c r="N115" s="1"/>
      <c r="O115" s="1"/>
      <c r="P115" s="1"/>
      <c r="Q115" s="1"/>
      <c r="R115" s="1"/>
      <c r="S115" s="1"/>
      <c r="T115" s="1"/>
      <c r="U115" s="1"/>
      <c r="V115" s="1"/>
      <c r="W115" s="1"/>
      <c r="X115" s="1"/>
      <c r="Y115" s="1"/>
      <c r="Z115" s="1"/>
      <c r="AA115" s="118"/>
      <c r="AB115" s="118"/>
      <c r="AC115" s="118"/>
      <c r="AD115" s="118"/>
      <c r="AE115" s="118"/>
      <c r="AF115" s="118"/>
      <c r="AG115" s="118"/>
      <c r="AH115" s="118"/>
      <c r="AI115" s="118"/>
      <c r="AJ115" s="118"/>
      <c r="AK115" s="118"/>
    </row>
    <row r="116" spans="1:37" x14ac:dyDescent="0.2">
      <c r="A116" s="1"/>
      <c r="B116" s="1"/>
      <c r="C116" s="1"/>
      <c r="D116" s="1"/>
      <c r="E116" s="1"/>
      <c r="F116" s="1"/>
      <c r="G116" s="11"/>
      <c r="H116" s="1"/>
      <c r="I116" s="1"/>
      <c r="J116" s="1"/>
      <c r="K116" s="1"/>
      <c r="L116" s="1"/>
      <c r="M116" s="1"/>
      <c r="N116" s="1"/>
      <c r="O116" s="1"/>
      <c r="P116" s="1"/>
      <c r="Q116" s="1"/>
      <c r="R116" s="1"/>
      <c r="S116" s="1"/>
      <c r="T116" s="1"/>
      <c r="U116" s="1"/>
      <c r="V116" s="1"/>
      <c r="W116" s="1"/>
      <c r="X116" s="1"/>
      <c r="Y116" s="1"/>
      <c r="Z116" s="1"/>
      <c r="AA116" s="118"/>
      <c r="AB116" s="118"/>
      <c r="AC116" s="118"/>
      <c r="AD116" s="118"/>
      <c r="AE116" s="118"/>
      <c r="AF116" s="118"/>
      <c r="AG116" s="118"/>
      <c r="AH116" s="118"/>
      <c r="AI116" s="118"/>
      <c r="AJ116" s="118"/>
      <c r="AK116" s="118"/>
    </row>
    <row r="117" spans="1:37" x14ac:dyDescent="0.2">
      <c r="A117" s="1"/>
      <c r="B117" s="1"/>
      <c r="C117" s="1"/>
      <c r="D117" s="1"/>
      <c r="E117" s="1"/>
      <c r="F117" s="1"/>
      <c r="G117" s="11"/>
      <c r="H117" s="1"/>
      <c r="I117" s="1"/>
      <c r="J117" s="1"/>
      <c r="K117" s="1"/>
      <c r="L117" s="1"/>
      <c r="M117" s="1"/>
      <c r="N117" s="1"/>
      <c r="O117" s="1"/>
      <c r="P117" s="1"/>
      <c r="Q117" s="1"/>
      <c r="R117" s="1"/>
      <c r="S117" s="1"/>
      <c r="T117" s="1"/>
      <c r="U117" s="1"/>
      <c r="V117" s="1"/>
      <c r="W117" s="1"/>
      <c r="X117" s="1"/>
      <c r="Y117" s="1"/>
      <c r="Z117" s="1"/>
      <c r="AA117" s="118"/>
      <c r="AB117" s="118"/>
      <c r="AC117" s="118"/>
      <c r="AD117" s="118"/>
      <c r="AE117" s="118"/>
      <c r="AF117" s="118"/>
      <c r="AG117" s="118"/>
      <c r="AH117" s="118"/>
      <c r="AI117" s="118"/>
      <c r="AJ117" s="118"/>
      <c r="AK117" s="118"/>
    </row>
    <row r="118" spans="1:37" x14ac:dyDescent="0.2">
      <c r="A118" s="1"/>
      <c r="B118" s="1"/>
      <c r="C118" s="1"/>
      <c r="D118" s="1"/>
      <c r="E118" s="1"/>
      <c r="F118" s="1"/>
      <c r="G118" s="11"/>
      <c r="H118" s="1"/>
      <c r="I118" s="1"/>
      <c r="J118" s="1"/>
      <c r="K118" s="1"/>
      <c r="L118" s="1"/>
      <c r="M118" s="1"/>
      <c r="N118" s="1"/>
      <c r="O118" s="1"/>
      <c r="P118" s="1"/>
      <c r="Q118" s="1"/>
      <c r="R118" s="1"/>
      <c r="S118" s="1"/>
      <c r="T118" s="1"/>
      <c r="U118" s="1"/>
      <c r="V118" s="1"/>
      <c r="W118" s="1"/>
      <c r="X118" s="1"/>
      <c r="Y118" s="1"/>
      <c r="Z118" s="1"/>
      <c r="AA118" s="118"/>
      <c r="AB118" s="118"/>
      <c r="AC118" s="118"/>
      <c r="AD118" s="118"/>
      <c r="AE118" s="118"/>
      <c r="AF118" s="118"/>
      <c r="AG118" s="118"/>
      <c r="AH118" s="118"/>
      <c r="AI118" s="118"/>
      <c r="AJ118" s="118"/>
      <c r="AK118" s="118"/>
    </row>
    <row r="119" spans="1:37" x14ac:dyDescent="0.2">
      <c r="A119" s="1"/>
      <c r="B119" s="1"/>
      <c r="C119" s="1"/>
      <c r="D119" s="1"/>
      <c r="E119" s="1"/>
      <c r="F119" s="1"/>
      <c r="G119" s="11"/>
      <c r="H119" s="1"/>
      <c r="I119" s="1"/>
      <c r="J119" s="1"/>
      <c r="K119" s="1"/>
      <c r="L119" s="1"/>
      <c r="M119" s="1"/>
      <c r="N119" s="1"/>
      <c r="O119" s="1"/>
      <c r="P119" s="1"/>
      <c r="Q119" s="1"/>
      <c r="R119" s="1"/>
      <c r="S119" s="1"/>
      <c r="T119" s="1"/>
      <c r="U119" s="1"/>
      <c r="V119" s="1"/>
      <c r="W119" s="1"/>
      <c r="X119" s="1"/>
      <c r="Y119" s="1"/>
      <c r="Z119" s="1"/>
      <c r="AA119" s="118"/>
      <c r="AB119" s="118"/>
      <c r="AC119" s="118"/>
      <c r="AD119" s="118"/>
      <c r="AE119" s="118"/>
      <c r="AF119" s="118"/>
      <c r="AG119" s="118"/>
      <c r="AH119" s="118"/>
      <c r="AI119" s="118"/>
      <c r="AJ119" s="118"/>
      <c r="AK119" s="118"/>
    </row>
    <row r="120" spans="1:37" x14ac:dyDescent="0.2">
      <c r="A120" s="1"/>
      <c r="B120" s="1"/>
      <c r="C120" s="1"/>
      <c r="D120" s="1"/>
      <c r="E120" s="1"/>
      <c r="F120" s="1"/>
      <c r="G120" s="11"/>
      <c r="H120" s="1"/>
      <c r="I120" s="1"/>
      <c r="J120" s="1"/>
      <c r="K120" s="1"/>
      <c r="L120" s="1"/>
      <c r="M120" s="1"/>
      <c r="N120" s="1"/>
      <c r="O120" s="1"/>
      <c r="P120" s="1"/>
      <c r="Q120" s="1"/>
      <c r="R120" s="1"/>
      <c r="S120" s="1"/>
      <c r="T120" s="1"/>
      <c r="U120" s="1"/>
      <c r="V120" s="1"/>
      <c r="W120" s="1"/>
      <c r="X120" s="1"/>
      <c r="Y120" s="1"/>
      <c r="Z120" s="1"/>
      <c r="AA120" s="118"/>
      <c r="AB120" s="118"/>
      <c r="AC120" s="118"/>
      <c r="AD120" s="118"/>
      <c r="AE120" s="118"/>
      <c r="AF120" s="118"/>
      <c r="AG120" s="118"/>
      <c r="AH120" s="118"/>
      <c r="AI120" s="118"/>
      <c r="AJ120" s="118"/>
      <c r="AK120" s="118"/>
    </row>
    <row r="121" spans="1:37" x14ac:dyDescent="0.2">
      <c r="A121" s="1"/>
      <c r="B121" s="1"/>
      <c r="C121" s="1"/>
      <c r="D121" s="1"/>
      <c r="E121" s="1"/>
      <c r="F121" s="1"/>
      <c r="G121" s="11"/>
      <c r="H121" s="1"/>
      <c r="I121" s="1"/>
      <c r="J121" s="1"/>
      <c r="K121" s="1"/>
      <c r="L121" s="1"/>
      <c r="M121" s="1"/>
      <c r="N121" s="1"/>
      <c r="O121" s="1"/>
      <c r="P121" s="1"/>
      <c r="Q121" s="1"/>
      <c r="R121" s="1"/>
      <c r="S121" s="1"/>
      <c r="T121" s="1"/>
      <c r="U121" s="1"/>
      <c r="V121" s="1"/>
      <c r="W121" s="1"/>
      <c r="X121" s="1"/>
      <c r="Y121" s="1"/>
      <c r="Z121" s="1"/>
      <c r="AA121" s="118"/>
      <c r="AB121" s="118"/>
      <c r="AC121" s="118"/>
      <c r="AD121" s="118"/>
      <c r="AE121" s="118"/>
      <c r="AF121" s="118"/>
      <c r="AG121" s="118"/>
      <c r="AH121" s="118"/>
      <c r="AI121" s="118"/>
      <c r="AJ121" s="118"/>
      <c r="AK121" s="118"/>
    </row>
    <row r="122" spans="1:37" x14ac:dyDescent="0.2">
      <c r="A122" s="1"/>
      <c r="B122" s="1"/>
      <c r="C122" s="1"/>
      <c r="D122" s="1"/>
      <c r="E122" s="1"/>
      <c r="F122" s="1"/>
      <c r="G122" s="11"/>
      <c r="H122" s="1"/>
      <c r="I122" s="1"/>
      <c r="J122" s="1"/>
      <c r="K122" s="1"/>
      <c r="L122" s="1"/>
      <c r="M122" s="1"/>
      <c r="N122" s="1"/>
      <c r="O122" s="1"/>
      <c r="P122" s="1"/>
      <c r="Q122" s="1"/>
      <c r="R122" s="1"/>
      <c r="S122" s="1"/>
      <c r="T122" s="1"/>
      <c r="U122" s="1"/>
      <c r="V122" s="1"/>
      <c r="W122" s="1"/>
      <c r="X122" s="1"/>
      <c r="Y122" s="1"/>
      <c r="Z122" s="1"/>
    </row>
    <row r="123" spans="1:37" x14ac:dyDescent="0.2">
      <c r="A123" s="1"/>
      <c r="B123" s="1"/>
      <c r="C123" s="1"/>
      <c r="D123" s="1"/>
      <c r="E123" s="1"/>
      <c r="F123" s="1"/>
      <c r="G123" s="11"/>
      <c r="H123" s="1"/>
      <c r="I123" s="1"/>
      <c r="J123" s="1"/>
      <c r="K123" s="1"/>
      <c r="L123" s="1"/>
      <c r="M123" s="1"/>
      <c r="N123" s="1"/>
      <c r="O123" s="1"/>
      <c r="P123" s="1"/>
      <c r="Q123" s="1"/>
      <c r="R123" s="1"/>
      <c r="S123" s="1"/>
      <c r="T123" s="1"/>
      <c r="U123" s="1"/>
      <c r="V123" s="1"/>
      <c r="W123" s="1"/>
      <c r="X123" s="1"/>
      <c r="Y123" s="1"/>
      <c r="Z123" s="1"/>
    </row>
    <row r="124" spans="1:37" x14ac:dyDescent="0.2">
      <c r="A124" s="1"/>
      <c r="B124" s="1"/>
      <c r="C124" s="1"/>
      <c r="D124" s="1"/>
      <c r="E124" s="1"/>
      <c r="F124" s="1"/>
      <c r="G124" s="11"/>
      <c r="H124" s="1"/>
      <c r="I124" s="1"/>
      <c r="J124" s="1"/>
      <c r="K124" s="1"/>
      <c r="L124" s="1"/>
      <c r="M124" s="1"/>
      <c r="N124" s="1"/>
      <c r="O124" s="1"/>
      <c r="P124" s="1"/>
      <c r="Q124" s="1"/>
      <c r="R124" s="1"/>
      <c r="S124" s="1"/>
      <c r="T124" s="1"/>
      <c r="U124" s="1"/>
      <c r="V124" s="1"/>
      <c r="W124" s="1"/>
      <c r="X124" s="1"/>
      <c r="Y124" s="1"/>
      <c r="Z124" s="1"/>
    </row>
    <row r="125" spans="1:37" x14ac:dyDescent="0.2">
      <c r="A125" s="1"/>
      <c r="B125" s="1"/>
      <c r="C125" s="1"/>
      <c r="D125" s="1"/>
      <c r="E125" s="1"/>
      <c r="F125" s="1"/>
      <c r="G125" s="11"/>
      <c r="H125" s="1"/>
      <c r="I125" s="1"/>
      <c r="J125" s="1"/>
      <c r="K125" s="1"/>
      <c r="L125" s="1"/>
      <c r="M125" s="1"/>
      <c r="N125" s="1"/>
      <c r="O125" s="1"/>
      <c r="P125" s="1"/>
      <c r="Q125" s="1"/>
      <c r="R125" s="1"/>
      <c r="S125" s="1"/>
      <c r="T125" s="1"/>
      <c r="U125" s="1"/>
      <c r="V125" s="1"/>
      <c r="W125" s="1"/>
      <c r="X125" s="1"/>
      <c r="Y125" s="1"/>
      <c r="Z125" s="1"/>
    </row>
    <row r="126" spans="1:37" x14ac:dyDescent="0.2">
      <c r="A126" s="1"/>
      <c r="B126" s="1"/>
      <c r="C126" s="1"/>
      <c r="D126" s="1"/>
      <c r="E126" s="1"/>
      <c r="F126" s="1"/>
      <c r="G126" s="11"/>
      <c r="H126" s="1"/>
      <c r="I126" s="1"/>
      <c r="J126" s="1"/>
      <c r="K126" s="1"/>
      <c r="L126" s="1"/>
      <c r="M126" s="1"/>
      <c r="N126" s="1"/>
      <c r="O126" s="1"/>
      <c r="P126" s="1"/>
      <c r="Q126" s="1"/>
      <c r="R126" s="1"/>
      <c r="S126" s="1"/>
      <c r="T126" s="1"/>
      <c r="U126" s="1"/>
      <c r="V126" s="1"/>
      <c r="W126" s="1"/>
      <c r="X126" s="1"/>
      <c r="Y126" s="1"/>
      <c r="Z126" s="1"/>
    </row>
    <row r="127" spans="1:37" x14ac:dyDescent="0.2">
      <c r="A127" s="1"/>
      <c r="B127" s="1"/>
      <c r="C127" s="1"/>
      <c r="D127" s="1"/>
      <c r="E127" s="1"/>
      <c r="F127" s="1"/>
      <c r="G127" s="11"/>
      <c r="H127" s="1"/>
      <c r="I127" s="1"/>
      <c r="J127" s="1"/>
      <c r="K127" s="1"/>
      <c r="L127" s="1"/>
      <c r="M127" s="1"/>
      <c r="N127" s="1"/>
      <c r="O127" s="1"/>
      <c r="P127" s="1"/>
      <c r="Q127" s="1"/>
      <c r="R127" s="1"/>
      <c r="S127" s="1"/>
      <c r="T127" s="1"/>
      <c r="U127" s="1"/>
      <c r="V127" s="1"/>
      <c r="W127" s="1"/>
      <c r="X127" s="1"/>
      <c r="Y127" s="1"/>
      <c r="Z127" s="1"/>
    </row>
    <row r="128" spans="1:37" x14ac:dyDescent="0.2">
      <c r="A128" s="1"/>
      <c r="B128" s="1"/>
      <c r="C128" s="1"/>
      <c r="D128" s="1"/>
      <c r="E128" s="1"/>
      <c r="F128" s="1"/>
      <c r="G128" s="11"/>
      <c r="H128" s="1"/>
      <c r="I128" s="1"/>
      <c r="J128" s="1"/>
      <c r="K128" s="1"/>
      <c r="L128" s="1"/>
      <c r="M128" s="1"/>
      <c r="N128" s="1"/>
      <c r="O128" s="1"/>
      <c r="P128" s="1"/>
      <c r="Q128" s="1"/>
      <c r="R128" s="1"/>
      <c r="S128" s="1"/>
      <c r="T128" s="1"/>
      <c r="U128" s="1"/>
      <c r="V128" s="1"/>
      <c r="W128" s="1"/>
      <c r="X128" s="1"/>
      <c r="Y128" s="1"/>
      <c r="Z128" s="1"/>
    </row>
    <row r="129" spans="1:26" x14ac:dyDescent="0.2">
      <c r="A129" s="1"/>
      <c r="B129" s="1"/>
      <c r="C129" s="1"/>
      <c r="D129" s="1"/>
      <c r="E129" s="1"/>
      <c r="F129" s="1"/>
      <c r="G129" s="11"/>
      <c r="H129" s="1"/>
      <c r="I129" s="1"/>
      <c r="J129" s="1"/>
      <c r="K129" s="1"/>
      <c r="L129" s="1"/>
      <c r="M129" s="1"/>
      <c r="N129" s="1"/>
      <c r="O129" s="1"/>
      <c r="P129" s="1"/>
      <c r="Q129" s="1"/>
      <c r="R129" s="1"/>
      <c r="S129" s="1"/>
      <c r="T129" s="1"/>
      <c r="U129" s="1"/>
      <c r="V129" s="1"/>
      <c r="W129" s="1"/>
      <c r="X129" s="1"/>
      <c r="Y129" s="1"/>
      <c r="Z129" s="1"/>
    </row>
    <row r="130" spans="1:26" x14ac:dyDescent="0.2">
      <c r="A130" s="1"/>
      <c r="B130" s="1"/>
      <c r="C130" s="1"/>
      <c r="D130" s="1"/>
      <c r="E130" s="1"/>
      <c r="F130" s="1"/>
      <c r="G130" s="11"/>
      <c r="H130" s="1"/>
      <c r="I130" s="1"/>
      <c r="J130" s="1"/>
      <c r="K130" s="1"/>
      <c r="L130" s="1"/>
      <c r="M130" s="1"/>
      <c r="N130" s="1"/>
      <c r="O130" s="1"/>
      <c r="P130" s="1"/>
      <c r="Q130" s="1"/>
      <c r="R130" s="1"/>
      <c r="S130" s="1"/>
      <c r="T130" s="1"/>
      <c r="U130" s="1"/>
      <c r="V130" s="1"/>
      <c r="W130" s="1"/>
      <c r="X130" s="1"/>
      <c r="Y130" s="1"/>
      <c r="Z130" s="1"/>
    </row>
    <row r="131" spans="1:26" x14ac:dyDescent="0.2">
      <c r="A131" s="1"/>
      <c r="B131" s="1"/>
      <c r="C131" s="1"/>
      <c r="D131" s="1"/>
      <c r="E131" s="1"/>
      <c r="F131" s="1"/>
      <c r="G131" s="11"/>
      <c r="H131" s="1"/>
      <c r="I131" s="1"/>
      <c r="J131" s="1"/>
      <c r="K131" s="1"/>
      <c r="L131" s="1"/>
      <c r="M131" s="1"/>
      <c r="N131" s="1"/>
      <c r="O131" s="1"/>
      <c r="P131" s="1"/>
      <c r="Q131" s="1"/>
      <c r="R131" s="1"/>
      <c r="S131" s="1"/>
      <c r="T131" s="1"/>
      <c r="U131" s="1"/>
      <c r="V131" s="1"/>
      <c r="W131" s="1"/>
      <c r="X131" s="1"/>
      <c r="Y131" s="1"/>
      <c r="Z131" s="1"/>
    </row>
    <row r="132" spans="1:26" x14ac:dyDescent="0.2">
      <c r="A132" s="1"/>
      <c r="B132" s="1"/>
      <c r="C132" s="1"/>
      <c r="D132" s="1"/>
      <c r="E132" s="1"/>
      <c r="F132" s="1"/>
      <c r="G132" s="11"/>
      <c r="H132" s="1"/>
      <c r="I132" s="1"/>
      <c r="J132" s="1"/>
      <c r="K132" s="1"/>
      <c r="L132" s="1"/>
      <c r="M132" s="1"/>
      <c r="N132" s="1"/>
      <c r="O132" s="1"/>
      <c r="P132" s="1"/>
      <c r="Q132" s="1"/>
      <c r="R132" s="1"/>
      <c r="S132" s="1"/>
      <c r="T132" s="1"/>
      <c r="U132" s="1"/>
      <c r="V132" s="1"/>
      <c r="W132" s="1"/>
      <c r="X132" s="1"/>
      <c r="Y132" s="1"/>
      <c r="Z132" s="1"/>
    </row>
    <row r="133" spans="1:26" x14ac:dyDescent="0.2">
      <c r="A133" s="1"/>
      <c r="B133" s="1"/>
      <c r="C133" s="1"/>
      <c r="D133" s="1"/>
      <c r="E133" s="1"/>
      <c r="F133" s="1"/>
      <c r="G133" s="11"/>
      <c r="H133" s="1"/>
      <c r="I133" s="1"/>
      <c r="J133" s="1"/>
      <c r="K133" s="1"/>
      <c r="L133" s="1"/>
      <c r="M133" s="1"/>
      <c r="N133" s="1"/>
      <c r="O133" s="1"/>
      <c r="P133" s="1"/>
      <c r="Q133" s="1"/>
      <c r="R133" s="1"/>
      <c r="S133" s="1"/>
      <c r="T133" s="1"/>
      <c r="U133" s="1"/>
      <c r="V133" s="1"/>
      <c r="W133" s="1"/>
      <c r="X133" s="1"/>
      <c r="Y133" s="1"/>
      <c r="Z133" s="1"/>
    </row>
    <row r="134" spans="1:26" x14ac:dyDescent="0.2">
      <c r="A134" s="1"/>
      <c r="B134" s="1"/>
      <c r="C134" s="1"/>
      <c r="D134" s="1"/>
      <c r="E134" s="1"/>
      <c r="F134" s="1"/>
      <c r="G134" s="11"/>
      <c r="H134" s="1"/>
      <c r="I134" s="1"/>
      <c r="J134" s="1"/>
      <c r="K134" s="1"/>
      <c r="L134" s="1"/>
      <c r="M134" s="1"/>
      <c r="N134" s="1"/>
      <c r="O134" s="1"/>
      <c r="P134" s="1"/>
      <c r="Q134" s="1"/>
      <c r="R134" s="1"/>
      <c r="S134" s="1"/>
      <c r="T134" s="1"/>
      <c r="U134" s="1"/>
      <c r="V134" s="1"/>
      <c r="W134" s="1"/>
      <c r="X134" s="1"/>
      <c r="Y134" s="1"/>
      <c r="Z134" s="1"/>
    </row>
    <row r="135" spans="1:26" x14ac:dyDescent="0.2">
      <c r="A135" s="1"/>
      <c r="B135" s="1"/>
      <c r="C135" s="1"/>
      <c r="D135" s="1"/>
      <c r="E135" s="1"/>
      <c r="F135" s="1"/>
      <c r="G135" s="11"/>
      <c r="H135" s="1"/>
      <c r="I135" s="1"/>
      <c r="J135" s="1"/>
      <c r="K135" s="1"/>
      <c r="L135" s="1"/>
      <c r="M135" s="1"/>
      <c r="N135" s="1"/>
      <c r="O135" s="1"/>
      <c r="P135" s="1"/>
      <c r="Q135" s="1"/>
      <c r="R135" s="1"/>
      <c r="S135" s="1"/>
      <c r="T135" s="1"/>
      <c r="U135" s="1"/>
      <c r="V135" s="1"/>
      <c r="W135" s="1"/>
      <c r="X135" s="1"/>
      <c r="Y135" s="1"/>
      <c r="Z135" s="1"/>
    </row>
    <row r="136" spans="1:26" x14ac:dyDescent="0.2">
      <c r="A136" s="1"/>
      <c r="B136" s="1"/>
      <c r="C136" s="1"/>
      <c r="D136" s="1"/>
      <c r="E136" s="1"/>
      <c r="F136" s="1"/>
      <c r="G136" s="11"/>
      <c r="H136" s="1"/>
      <c r="I136" s="1"/>
      <c r="J136" s="1"/>
      <c r="K136" s="1"/>
      <c r="L136" s="1"/>
      <c r="M136" s="1"/>
      <c r="N136" s="1"/>
      <c r="O136" s="1"/>
      <c r="P136" s="1"/>
      <c r="Q136" s="1"/>
      <c r="R136" s="1"/>
      <c r="S136" s="1"/>
      <c r="T136" s="1"/>
      <c r="U136" s="1"/>
      <c r="V136" s="1"/>
      <c r="W136" s="1"/>
      <c r="X136" s="1"/>
      <c r="Y136" s="1"/>
      <c r="Z136" s="1"/>
    </row>
    <row r="137" spans="1:26" x14ac:dyDescent="0.2">
      <c r="A137" s="1"/>
      <c r="B137" s="1"/>
      <c r="C137" s="1"/>
      <c r="D137" s="1"/>
      <c r="E137" s="1"/>
      <c r="F137" s="1"/>
      <c r="G137" s="11"/>
      <c r="H137" s="1"/>
      <c r="I137" s="1"/>
      <c r="J137" s="1"/>
      <c r="K137" s="1"/>
      <c r="L137" s="1"/>
      <c r="M137" s="1"/>
      <c r="N137" s="1"/>
      <c r="O137" s="1"/>
      <c r="P137" s="1"/>
      <c r="Q137" s="1"/>
      <c r="R137" s="1"/>
      <c r="S137" s="1"/>
      <c r="T137" s="1"/>
      <c r="U137" s="1"/>
      <c r="V137" s="1"/>
      <c r="W137" s="1"/>
      <c r="X137" s="1"/>
      <c r="Y137" s="1"/>
      <c r="Z137" s="1"/>
    </row>
    <row r="138" spans="1:26" x14ac:dyDescent="0.2">
      <c r="A138" s="1"/>
      <c r="B138" s="1"/>
      <c r="C138" s="1"/>
      <c r="D138" s="1"/>
      <c r="E138" s="1"/>
      <c r="F138" s="1"/>
      <c r="G138" s="11"/>
      <c r="H138" s="1"/>
      <c r="I138" s="1"/>
      <c r="J138" s="1"/>
      <c r="K138" s="1"/>
      <c r="L138" s="1"/>
      <c r="M138" s="1"/>
      <c r="N138" s="1"/>
      <c r="O138" s="1"/>
      <c r="P138" s="1"/>
      <c r="Q138" s="1"/>
      <c r="R138" s="1"/>
      <c r="S138" s="1"/>
      <c r="T138" s="1"/>
      <c r="U138" s="1"/>
      <c r="V138" s="1"/>
      <c r="W138" s="1"/>
      <c r="X138" s="1"/>
      <c r="Y138" s="1"/>
      <c r="Z138" s="1"/>
    </row>
    <row r="139" spans="1:26" x14ac:dyDescent="0.2">
      <c r="A139" s="1"/>
      <c r="B139" s="1"/>
      <c r="C139" s="1"/>
      <c r="D139" s="1"/>
      <c r="E139" s="1"/>
      <c r="F139" s="1"/>
      <c r="G139" s="11"/>
      <c r="H139" s="1"/>
      <c r="I139" s="1"/>
      <c r="J139" s="1"/>
      <c r="K139" s="1"/>
      <c r="L139" s="1"/>
      <c r="M139" s="1"/>
      <c r="N139" s="1"/>
      <c r="O139" s="1"/>
      <c r="P139" s="1"/>
      <c r="Q139" s="1"/>
      <c r="R139" s="1"/>
      <c r="S139" s="1"/>
      <c r="T139" s="1"/>
      <c r="U139" s="1"/>
      <c r="V139" s="1"/>
      <c r="W139" s="1"/>
      <c r="X139" s="1"/>
      <c r="Y139" s="1"/>
      <c r="Z139" s="1"/>
    </row>
    <row r="140" spans="1:26" x14ac:dyDescent="0.2">
      <c r="A140" s="1"/>
      <c r="B140" s="1"/>
      <c r="C140" s="1"/>
      <c r="D140" s="1"/>
      <c r="E140" s="1"/>
      <c r="F140" s="1"/>
      <c r="G140" s="11"/>
      <c r="H140" s="1"/>
      <c r="I140" s="1"/>
      <c r="J140" s="1"/>
      <c r="K140" s="1"/>
      <c r="L140" s="1"/>
      <c r="M140" s="1"/>
      <c r="N140" s="1"/>
      <c r="O140" s="1"/>
      <c r="P140" s="1"/>
      <c r="Q140" s="1"/>
      <c r="R140" s="1"/>
      <c r="S140" s="1"/>
      <c r="T140" s="1"/>
      <c r="U140" s="1"/>
      <c r="V140" s="1"/>
      <c r="W140" s="1"/>
      <c r="X140" s="1"/>
      <c r="Y140" s="1"/>
      <c r="Z140" s="1"/>
    </row>
    <row r="141" spans="1:26" x14ac:dyDescent="0.2">
      <c r="A141" s="1"/>
      <c r="B141" s="1"/>
      <c r="C141" s="1"/>
      <c r="D141" s="1"/>
      <c r="E141" s="1"/>
      <c r="F141" s="1"/>
      <c r="G141" s="11"/>
      <c r="H141" s="1"/>
      <c r="I141" s="1"/>
      <c r="J141" s="1"/>
      <c r="K141" s="1"/>
      <c r="L141" s="1"/>
      <c r="M141" s="1"/>
      <c r="N141" s="1"/>
      <c r="O141" s="1"/>
      <c r="P141" s="1"/>
      <c r="Q141" s="1"/>
      <c r="R141" s="1"/>
      <c r="S141" s="1"/>
      <c r="T141" s="1"/>
      <c r="U141" s="1"/>
      <c r="V141" s="1"/>
      <c r="W141" s="1"/>
      <c r="X141" s="1"/>
      <c r="Y141" s="1"/>
      <c r="Z141" s="1"/>
    </row>
    <row r="142" spans="1:26" x14ac:dyDescent="0.2">
      <c r="A142" s="1"/>
      <c r="B142" s="1"/>
      <c r="C142" s="1"/>
      <c r="D142" s="1"/>
      <c r="E142" s="1"/>
      <c r="F142" s="1"/>
      <c r="G142" s="11"/>
      <c r="H142" s="1"/>
      <c r="I142" s="1"/>
      <c r="J142" s="1"/>
      <c r="K142" s="1"/>
      <c r="L142" s="1"/>
      <c r="M142" s="1"/>
      <c r="N142" s="1"/>
      <c r="P142" s="1"/>
      <c r="Q142" s="16"/>
      <c r="R142" s="1"/>
      <c r="S142" s="1"/>
      <c r="T142" s="1"/>
      <c r="U142" s="1"/>
      <c r="V142" s="1"/>
      <c r="W142" s="1"/>
      <c r="X142" s="1"/>
      <c r="Y142" s="1"/>
      <c r="Z142" s="1"/>
    </row>
    <row r="143" spans="1:26" x14ac:dyDescent="0.2">
      <c r="A143" s="1"/>
      <c r="B143" s="1"/>
      <c r="C143" s="1"/>
      <c r="D143" s="1"/>
      <c r="E143" s="1"/>
      <c r="F143" s="1"/>
      <c r="G143" s="11"/>
      <c r="H143" s="1"/>
      <c r="I143" s="1"/>
      <c r="J143" s="1"/>
      <c r="K143" s="1"/>
      <c r="L143" s="1"/>
      <c r="M143" s="1"/>
      <c r="N143" s="1"/>
      <c r="O143" s="1"/>
      <c r="P143" s="1"/>
      <c r="Q143" s="17"/>
      <c r="R143" s="1"/>
      <c r="S143" s="1"/>
      <c r="T143" s="1"/>
      <c r="U143" s="1"/>
      <c r="V143" s="1"/>
      <c r="W143" s="1"/>
      <c r="X143" s="1"/>
      <c r="Y143" s="1"/>
      <c r="Z143" s="1"/>
    </row>
    <row r="144" spans="1:26" x14ac:dyDescent="0.2">
      <c r="A144" s="1"/>
      <c r="B144" s="1"/>
      <c r="C144" s="1"/>
      <c r="D144" s="1"/>
      <c r="E144" s="1"/>
      <c r="F144" s="1"/>
      <c r="G144" s="11"/>
      <c r="H144" s="1"/>
      <c r="I144" s="1"/>
      <c r="J144" s="1"/>
      <c r="K144" s="1"/>
      <c r="L144" s="1"/>
      <c r="M144" s="1"/>
      <c r="N144" s="1"/>
      <c r="O144" s="1"/>
      <c r="P144" s="1"/>
      <c r="Q144" s="1"/>
      <c r="R144" s="1"/>
      <c r="S144" s="1"/>
      <c r="T144" s="1"/>
      <c r="U144" s="1"/>
      <c r="V144" s="1"/>
      <c r="W144" s="1"/>
      <c r="X144" s="1"/>
      <c r="Y144" s="1"/>
      <c r="Z144" s="1"/>
    </row>
    <row r="145" spans="1:26" x14ac:dyDescent="0.2">
      <c r="A145" s="1"/>
      <c r="B145" s="1"/>
      <c r="C145" s="1"/>
      <c r="D145" s="1"/>
      <c r="E145" s="1"/>
      <c r="F145" s="1"/>
      <c r="G145" s="11"/>
      <c r="H145" s="1"/>
      <c r="I145" s="1"/>
      <c r="J145" s="1"/>
      <c r="K145" s="1"/>
      <c r="L145" s="1"/>
      <c r="M145" s="1"/>
      <c r="N145" s="1"/>
      <c r="O145" s="1"/>
      <c r="P145" s="1"/>
      <c r="Q145" s="1"/>
      <c r="R145" s="1"/>
      <c r="S145" s="1"/>
      <c r="T145" s="1"/>
      <c r="U145" s="1"/>
      <c r="V145" s="1"/>
      <c r="W145" s="1"/>
      <c r="X145" s="1"/>
      <c r="Y145" s="1"/>
      <c r="Z145" s="1"/>
    </row>
    <row r="146" spans="1:26" x14ac:dyDescent="0.2">
      <c r="A146" s="1"/>
      <c r="D146" s="1"/>
      <c r="E146" s="1"/>
      <c r="F146" s="1"/>
      <c r="G146" s="11"/>
      <c r="H146" s="1"/>
      <c r="I146" s="1"/>
      <c r="J146" s="1"/>
      <c r="K146" s="1"/>
      <c r="L146" s="1"/>
      <c r="M146" s="1"/>
      <c r="N146" s="1"/>
      <c r="O146" s="1"/>
      <c r="P146" s="1"/>
      <c r="Q146" s="1"/>
      <c r="R146" s="1"/>
      <c r="S146" s="1"/>
      <c r="T146" s="1"/>
      <c r="U146" s="1"/>
      <c r="V146" s="1"/>
      <c r="W146" s="1"/>
      <c r="X146" s="1"/>
      <c r="Y146" s="1"/>
      <c r="Z146" s="1"/>
    </row>
    <row r="147" spans="1:26" x14ac:dyDescent="0.2">
      <c r="A147" s="1"/>
      <c r="D147" s="13"/>
      <c r="E147" s="13"/>
      <c r="F147" s="13"/>
      <c r="G147" s="13"/>
      <c r="H147" s="13"/>
      <c r="I147" s="13"/>
      <c r="J147" s="13"/>
      <c r="K147" s="13"/>
      <c r="L147" s="13"/>
      <c r="M147" s="13"/>
      <c r="N147" s="151"/>
      <c r="O147" s="151"/>
      <c r="P147" s="16"/>
      <c r="Q147" s="16"/>
      <c r="R147" s="16"/>
      <c r="S147" s="16"/>
      <c r="T147" s="1"/>
      <c r="U147" s="1"/>
      <c r="V147" s="1"/>
      <c r="W147" s="1"/>
      <c r="X147" s="1"/>
      <c r="Y147" s="1"/>
      <c r="Z147" s="1"/>
    </row>
    <row r="148" spans="1:26" x14ac:dyDescent="0.2">
      <c r="A148" s="1"/>
      <c r="D148" s="1"/>
      <c r="E148" s="1"/>
      <c r="F148" s="1"/>
      <c r="G148" s="11"/>
      <c r="H148" s="1"/>
      <c r="I148" s="1"/>
      <c r="J148" s="1"/>
      <c r="K148" s="1"/>
      <c r="L148" s="1"/>
      <c r="M148" s="1"/>
      <c r="N148" s="152"/>
      <c r="O148" s="153"/>
      <c r="P148" s="153"/>
      <c r="Q148" s="153"/>
      <c r="R148" s="153"/>
      <c r="S148" s="153"/>
      <c r="T148" s="1"/>
      <c r="U148" s="1"/>
      <c r="V148" s="1"/>
      <c r="W148" s="1"/>
      <c r="X148" s="1"/>
      <c r="Y148" s="1"/>
      <c r="Z148" s="1"/>
    </row>
    <row r="149" spans="1:26" x14ac:dyDescent="0.2">
      <c r="A149" s="1"/>
      <c r="B149" s="1"/>
      <c r="C149" s="1"/>
      <c r="D149" s="1"/>
      <c r="E149" s="1"/>
      <c r="F149" s="1"/>
      <c r="G149" s="11"/>
      <c r="H149" s="1"/>
      <c r="I149" s="1"/>
      <c r="J149" s="1"/>
      <c r="K149" s="1"/>
      <c r="L149" s="1"/>
      <c r="M149" s="1"/>
      <c r="N149" s="153"/>
      <c r="O149" s="153"/>
      <c r="P149" s="153"/>
      <c r="Q149" s="153"/>
      <c r="R149" s="153"/>
      <c r="S149" s="153"/>
      <c r="T149" s="1"/>
      <c r="U149" s="1"/>
      <c r="V149" s="1"/>
      <c r="W149" s="1"/>
      <c r="X149" s="1"/>
      <c r="Y149" s="1"/>
      <c r="Z149" s="1"/>
    </row>
    <row r="150" spans="1:26" x14ac:dyDescent="0.2">
      <c r="G150" s="14"/>
      <c r="N150" s="153"/>
      <c r="O150" s="153"/>
      <c r="P150" s="153"/>
      <c r="Q150" s="153"/>
      <c r="R150" s="153"/>
      <c r="S150" s="153"/>
    </row>
    <row r="151" spans="1:26" x14ac:dyDescent="0.2">
      <c r="G151" s="14"/>
      <c r="N151" s="153"/>
      <c r="O151" s="153"/>
      <c r="P151" s="153"/>
      <c r="Q151" s="153"/>
      <c r="R151" s="153"/>
      <c r="S151" s="153"/>
    </row>
    <row r="152" spans="1:26" x14ac:dyDescent="0.2">
      <c r="G152" s="14"/>
      <c r="N152" s="153"/>
      <c r="O152" s="153"/>
      <c r="P152" s="153"/>
      <c r="Q152" s="153"/>
      <c r="R152" s="153"/>
      <c r="S152" s="153"/>
    </row>
    <row r="153" spans="1:26" x14ac:dyDescent="0.2">
      <c r="G153" s="14"/>
      <c r="N153" s="153"/>
      <c r="O153" s="153"/>
      <c r="P153" s="153"/>
      <c r="Q153" s="153"/>
      <c r="R153" s="153"/>
      <c r="S153" s="153"/>
    </row>
    <row r="154" spans="1:26" x14ac:dyDescent="0.2">
      <c r="G154" s="14"/>
      <c r="N154" s="153"/>
      <c r="O154" s="153"/>
      <c r="P154" s="153"/>
      <c r="Q154" s="153"/>
      <c r="R154" s="153"/>
      <c r="S154" s="153"/>
    </row>
    <row r="155" spans="1:26" x14ac:dyDescent="0.2">
      <c r="G155" s="14"/>
      <c r="N155" s="153"/>
      <c r="O155" s="153"/>
      <c r="P155" s="153"/>
      <c r="Q155" s="153"/>
      <c r="R155" s="153"/>
      <c r="S155" s="153"/>
    </row>
    <row r="156" spans="1:26" x14ac:dyDescent="0.2">
      <c r="G156" s="14"/>
      <c r="N156" s="153"/>
      <c r="O156" s="153"/>
      <c r="P156" s="153"/>
      <c r="Q156" s="153"/>
      <c r="R156" s="153"/>
      <c r="S156" s="153"/>
    </row>
    <row r="157" spans="1:26" x14ac:dyDescent="0.2">
      <c r="G157" s="14"/>
      <c r="N157" s="153"/>
      <c r="O157" s="153"/>
      <c r="P157" s="153"/>
      <c r="Q157" s="153"/>
      <c r="R157" s="153"/>
      <c r="S157" s="153"/>
    </row>
    <row r="158" spans="1:26" x14ac:dyDescent="0.2">
      <c r="G158" s="14"/>
    </row>
    <row r="159" spans="1:26" x14ac:dyDescent="0.2">
      <c r="G159" s="14"/>
    </row>
    <row r="160" spans="1:26" x14ac:dyDescent="0.2">
      <c r="G160" s="14"/>
    </row>
  </sheetData>
  <mergeCells count="9">
    <mergeCell ref="N147:O147"/>
    <mergeCell ref="N148:S157"/>
    <mergeCell ref="A1:M1"/>
    <mergeCell ref="O1:Z1"/>
    <mergeCell ref="B3:M3"/>
    <mergeCell ref="E4:H4"/>
    <mergeCell ref="I4:L4"/>
    <mergeCell ref="B107:N107"/>
    <mergeCell ref="B105:M10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53"/>
  <sheetViews>
    <sheetView showGridLines="0" workbookViewId="0">
      <selection activeCell="A17" sqref="A17:H18"/>
    </sheetView>
  </sheetViews>
  <sheetFormatPr baseColWidth="10" defaultRowHeight="15" x14ac:dyDescent="0.2"/>
  <cols>
    <col min="1" max="1" width="24.33203125" customWidth="1"/>
    <col min="2" max="2" width="8.33203125" customWidth="1"/>
  </cols>
  <sheetData>
    <row r="1" spans="1:44" ht="38" customHeight="1" x14ac:dyDescent="0.2">
      <c r="A1" s="144" t="s">
        <v>264</v>
      </c>
      <c r="B1" s="144"/>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row>
    <row r="2" spans="1:44" x14ac:dyDescent="0.2">
      <c r="A2" s="126"/>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row>
    <row r="3" spans="1:44" x14ac:dyDescent="0.2">
      <c r="A3" s="127"/>
      <c r="B3" s="127"/>
      <c r="C3" s="128">
        <v>1980</v>
      </c>
      <c r="D3" s="128">
        <v>1981</v>
      </c>
      <c r="E3" s="128">
        <v>1982</v>
      </c>
      <c r="F3" s="128">
        <v>1983</v>
      </c>
      <c r="G3" s="128">
        <v>1984</v>
      </c>
      <c r="H3" s="128">
        <v>1985</v>
      </c>
      <c r="I3" s="128">
        <v>1986</v>
      </c>
      <c r="J3" s="128">
        <v>1987</v>
      </c>
      <c r="K3" s="128">
        <v>1988</v>
      </c>
      <c r="L3" s="128">
        <v>1989</v>
      </c>
      <c r="M3" s="128">
        <v>1990</v>
      </c>
      <c r="N3" s="128">
        <v>1991</v>
      </c>
      <c r="O3" s="128">
        <v>1992</v>
      </c>
      <c r="P3" s="128">
        <v>1993</v>
      </c>
      <c r="Q3" s="128">
        <v>1994</v>
      </c>
      <c r="R3" s="128">
        <v>1995</v>
      </c>
      <c r="S3" s="128">
        <v>1996</v>
      </c>
      <c r="T3" s="128">
        <v>1997</v>
      </c>
      <c r="U3" s="128">
        <v>1998</v>
      </c>
      <c r="V3" s="128">
        <v>1999</v>
      </c>
      <c r="W3" s="128">
        <v>2000</v>
      </c>
      <c r="X3" s="128">
        <v>2001</v>
      </c>
      <c r="Y3" s="128">
        <v>2002</v>
      </c>
      <c r="Z3" s="128">
        <v>2003</v>
      </c>
      <c r="AA3" s="128">
        <v>2004</v>
      </c>
      <c r="AB3" s="128">
        <v>2005</v>
      </c>
      <c r="AC3" s="128">
        <v>2006</v>
      </c>
      <c r="AD3" s="128">
        <v>2007</v>
      </c>
      <c r="AE3" s="128">
        <v>2008</v>
      </c>
      <c r="AF3" s="128">
        <v>2009</v>
      </c>
      <c r="AG3" s="129">
        <v>2010</v>
      </c>
      <c r="AH3" s="129">
        <v>2011</v>
      </c>
      <c r="AI3" s="129">
        <v>2012</v>
      </c>
      <c r="AJ3" s="129">
        <v>2013</v>
      </c>
      <c r="AK3" s="129">
        <v>2014</v>
      </c>
      <c r="AL3" s="129">
        <v>2015</v>
      </c>
      <c r="AM3" s="130">
        <v>2016</v>
      </c>
      <c r="AN3" s="129">
        <v>2017</v>
      </c>
      <c r="AO3" s="126"/>
      <c r="AP3" s="126"/>
      <c r="AQ3" s="126"/>
      <c r="AR3" s="126"/>
    </row>
    <row r="4" spans="1:44" x14ac:dyDescent="0.2">
      <c r="A4" s="165" t="s">
        <v>241</v>
      </c>
      <c r="B4" s="88" t="s">
        <v>251</v>
      </c>
      <c r="C4" s="131">
        <v>2875.9450000000002</v>
      </c>
      <c r="D4" s="131">
        <v>3339.6509999999998</v>
      </c>
      <c r="E4" s="131">
        <v>3617.4270000000001</v>
      </c>
      <c r="F4" s="131">
        <v>3780.1950000000002</v>
      </c>
      <c r="G4" s="131">
        <v>3902.2330000000002</v>
      </c>
      <c r="H4" s="131">
        <v>4030.366</v>
      </c>
      <c r="I4" s="131">
        <v>4121.42</v>
      </c>
      <c r="J4" s="131">
        <v>4192.0320000000002</v>
      </c>
      <c r="K4" s="131">
        <v>4184.9939999999997</v>
      </c>
      <c r="L4" s="131">
        <v>4328.2359999999999</v>
      </c>
      <c r="M4" s="131">
        <v>4469.1980000000003</v>
      </c>
      <c r="N4" s="131">
        <v>4553.8919999999998</v>
      </c>
      <c r="O4" s="131">
        <v>4993.3549999999996</v>
      </c>
      <c r="P4" s="131">
        <v>5409.0910000000003</v>
      </c>
      <c r="Q4" s="131">
        <v>5701.0479999999998</v>
      </c>
      <c r="R4" s="131">
        <v>5905.7749999999996</v>
      </c>
      <c r="S4" s="131">
        <v>6048.0940000000001</v>
      </c>
      <c r="T4" s="131">
        <v>6053.759</v>
      </c>
      <c r="U4" s="131">
        <v>6179.174</v>
      </c>
      <c r="V4" s="131">
        <v>6140.2880000000005</v>
      </c>
      <c r="W4" s="131">
        <v>6128.7280000000001</v>
      </c>
      <c r="X4" s="131">
        <v>6048.8310000000001</v>
      </c>
      <c r="Y4" s="131">
        <v>6013.8469999999998</v>
      </c>
      <c r="Z4" s="131">
        <v>5921.0230000000001</v>
      </c>
      <c r="AA4" s="131">
        <v>5884.8389999999999</v>
      </c>
      <c r="AB4" s="131">
        <v>5896.7439999999997</v>
      </c>
      <c r="AC4" s="131">
        <v>5748.8829999999998</v>
      </c>
      <c r="AD4" s="131">
        <v>5785.9380000000001</v>
      </c>
      <c r="AE4" s="131">
        <v>6106.1549999999997</v>
      </c>
      <c r="AF4" s="131">
        <v>6119.01</v>
      </c>
      <c r="AG4" s="131">
        <v>6078.6350000000002</v>
      </c>
      <c r="AH4" s="132">
        <v>6158.8980000000001</v>
      </c>
      <c r="AI4" s="132">
        <v>6174.0730000000003</v>
      </c>
      <c r="AJ4" s="132">
        <v>6289.7219999999998</v>
      </c>
      <c r="AK4" s="133">
        <v>6329</v>
      </c>
      <c r="AL4" s="133">
        <v>6304.8639999999996</v>
      </c>
      <c r="AM4" s="134">
        <f>AM6-215.813</f>
        <v>6264.107</v>
      </c>
      <c r="AN4" s="131"/>
      <c r="AO4" s="126"/>
      <c r="AP4" s="126"/>
      <c r="AQ4" s="126"/>
      <c r="AR4" s="126"/>
    </row>
    <row r="5" spans="1:44" x14ac:dyDescent="0.2">
      <c r="A5" s="166"/>
      <c r="B5" s="88" t="s">
        <v>252</v>
      </c>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2"/>
      <c r="AI5" s="132"/>
      <c r="AJ5" s="132"/>
      <c r="AK5" s="133"/>
      <c r="AL5" s="133"/>
      <c r="AM5" s="134">
        <v>6435.2659999999996</v>
      </c>
      <c r="AN5" s="131">
        <v>6421.05</v>
      </c>
      <c r="AO5" s="126"/>
      <c r="AP5" s="126"/>
      <c r="AQ5" s="126"/>
      <c r="AR5" s="126"/>
    </row>
    <row r="6" spans="1:44" x14ac:dyDescent="0.2">
      <c r="A6" s="167" t="s">
        <v>10</v>
      </c>
      <c r="B6" s="89" t="s">
        <v>251</v>
      </c>
      <c r="C6" s="131">
        <v>2882.9450000000002</v>
      </c>
      <c r="D6" s="131">
        <v>3350.6509999999998</v>
      </c>
      <c r="E6" s="131">
        <v>3633.4270000000001</v>
      </c>
      <c r="F6" s="131">
        <v>3799.1950000000002</v>
      </c>
      <c r="G6" s="131">
        <v>3902.2330000000002</v>
      </c>
      <c r="H6" s="131">
        <v>4055.366</v>
      </c>
      <c r="I6" s="131">
        <v>4149.42</v>
      </c>
      <c r="J6" s="131">
        <v>4225.0320000000002</v>
      </c>
      <c r="K6" s="131">
        <v>4219.9939999999997</v>
      </c>
      <c r="L6" s="131">
        <v>4367.2359999999999</v>
      </c>
      <c r="M6" s="131">
        <v>4516.1980000000003</v>
      </c>
      <c r="N6" s="131">
        <v>4609.8919999999998</v>
      </c>
      <c r="O6" s="131">
        <v>5059.3549999999996</v>
      </c>
      <c r="P6" s="131">
        <v>5482.0910000000003</v>
      </c>
      <c r="Q6" s="131">
        <v>5786.0479999999998</v>
      </c>
      <c r="R6" s="131">
        <v>5999.7749999999996</v>
      </c>
      <c r="S6" s="131">
        <v>6153.0940000000001</v>
      </c>
      <c r="T6" s="131">
        <v>6168.759</v>
      </c>
      <c r="U6" s="131">
        <v>6304.174</v>
      </c>
      <c r="V6" s="131">
        <v>6273.2880000000005</v>
      </c>
      <c r="W6" s="131">
        <v>6270.7280000000001</v>
      </c>
      <c r="X6" s="131">
        <v>6198.8310000000001</v>
      </c>
      <c r="Y6" s="131">
        <v>6168.8469999999998</v>
      </c>
      <c r="Z6" s="131">
        <v>6082.0230000000001</v>
      </c>
      <c r="AA6" s="131">
        <v>6051.8389999999999</v>
      </c>
      <c r="AB6" s="131">
        <v>6068.7439999999997</v>
      </c>
      <c r="AC6" s="131">
        <v>5920.8829999999998</v>
      </c>
      <c r="AD6" s="131">
        <v>5959.9380000000001</v>
      </c>
      <c r="AE6" s="131">
        <v>6288.1549999999997</v>
      </c>
      <c r="AF6" s="131">
        <v>6307.01</v>
      </c>
      <c r="AG6" s="131">
        <v>6271.6350000000002</v>
      </c>
      <c r="AH6" s="132">
        <v>6358.4570000000003</v>
      </c>
      <c r="AI6" s="132">
        <v>6373.8329999999996</v>
      </c>
      <c r="AJ6" s="132">
        <v>6495.7730000000001</v>
      </c>
      <c r="AK6" s="133">
        <v>6541</v>
      </c>
      <c r="AL6" s="133">
        <v>6520.1639999999998</v>
      </c>
      <c r="AM6" s="134">
        <v>6479.92</v>
      </c>
      <c r="AN6" s="131"/>
      <c r="AO6" s="126"/>
      <c r="AP6" s="126"/>
      <c r="AQ6" s="126"/>
      <c r="AR6" s="126"/>
    </row>
    <row r="7" spans="1:44" x14ac:dyDescent="0.2">
      <c r="A7" s="168"/>
      <c r="B7" s="89" t="s">
        <v>252</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2"/>
      <c r="AI7" s="132"/>
      <c r="AJ7" s="132"/>
      <c r="AK7" s="133"/>
      <c r="AL7" s="133"/>
      <c r="AM7" s="134">
        <v>6655.3</v>
      </c>
      <c r="AN7" s="131">
        <v>6641.817</v>
      </c>
      <c r="AO7" s="126"/>
      <c r="AP7" s="126"/>
      <c r="AQ7" s="126"/>
      <c r="AR7" s="126"/>
    </row>
    <row r="8" spans="1:44" x14ac:dyDescent="0.2">
      <c r="A8" s="165" t="s">
        <v>238</v>
      </c>
      <c r="B8" s="88" t="s">
        <v>251</v>
      </c>
      <c r="C8" s="131">
        <v>1694.0730000000001</v>
      </c>
      <c r="D8" s="131">
        <v>1861.2080000000001</v>
      </c>
      <c r="E8" s="131">
        <v>1853.0260000000001</v>
      </c>
      <c r="F8" s="131">
        <v>1743.5329999999999</v>
      </c>
      <c r="G8" s="131">
        <v>1617.32</v>
      </c>
      <c r="H8" s="131">
        <v>1536.1510000000001</v>
      </c>
      <c r="I8" s="131">
        <v>1427.9169999999999</v>
      </c>
      <c r="J8" s="131">
        <v>1362.2560000000001</v>
      </c>
      <c r="K8" s="131">
        <v>1237.73</v>
      </c>
      <c r="L8" s="131">
        <v>1124.261</v>
      </c>
      <c r="M8" s="131">
        <v>1092.8520000000001</v>
      </c>
      <c r="N8" s="131">
        <v>1059.3690000000001</v>
      </c>
      <c r="O8" s="131">
        <v>1045.9090000000001</v>
      </c>
      <c r="P8" s="131">
        <v>1067.2640000000001</v>
      </c>
      <c r="Q8" s="131">
        <v>1101.297</v>
      </c>
      <c r="R8" s="131">
        <v>1135.921</v>
      </c>
      <c r="S8" s="131">
        <v>1152.509</v>
      </c>
      <c r="T8" s="131">
        <v>1170.1189999999999</v>
      </c>
      <c r="U8" s="131">
        <v>1200.7159999999999</v>
      </c>
      <c r="V8" s="131">
        <v>1214.991</v>
      </c>
      <c r="W8" s="131">
        <v>1247.355</v>
      </c>
      <c r="X8" s="131">
        <v>1246.423</v>
      </c>
      <c r="Y8" s="131">
        <v>1239.7080000000001</v>
      </c>
      <c r="Z8" s="131">
        <v>1223.97</v>
      </c>
      <c r="AA8" s="131">
        <v>1234.3029999999999</v>
      </c>
      <c r="AB8" s="131">
        <v>1254.539</v>
      </c>
      <c r="AC8" s="131">
        <v>1243.866</v>
      </c>
      <c r="AD8" s="131">
        <v>1259.306</v>
      </c>
      <c r="AE8" s="131">
        <v>1343.6949999999999</v>
      </c>
      <c r="AF8" s="131">
        <v>1348.7260000000001</v>
      </c>
      <c r="AG8" s="131">
        <v>1326.8159999999998</v>
      </c>
      <c r="AH8" s="132">
        <v>1323.933</v>
      </c>
      <c r="AI8" s="132">
        <v>1313.7249999999999</v>
      </c>
      <c r="AJ8" s="132">
        <v>1317.357</v>
      </c>
      <c r="AK8" s="133">
        <v>1320.748</v>
      </c>
      <c r="AL8" s="133">
        <v>1299.316</v>
      </c>
      <c r="AM8" s="134">
        <v>1275.98</v>
      </c>
      <c r="AN8" s="131"/>
      <c r="AO8" s="126"/>
      <c r="AP8" s="126"/>
      <c r="AQ8" s="126"/>
      <c r="AR8" s="126"/>
    </row>
    <row r="9" spans="1:44" x14ac:dyDescent="0.2">
      <c r="A9" s="166"/>
      <c r="B9" s="88" t="s">
        <v>252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2"/>
      <c r="AI9" s="132"/>
      <c r="AJ9" s="132"/>
      <c r="AK9" s="133"/>
      <c r="AL9" s="133"/>
      <c r="AM9" s="134">
        <v>1307.279</v>
      </c>
      <c r="AN9" s="131">
        <v>1281.3889999999999</v>
      </c>
      <c r="AO9" s="126"/>
      <c r="AP9" s="126"/>
      <c r="AQ9" s="126"/>
      <c r="AR9" s="126"/>
    </row>
    <row r="10" spans="1:44" x14ac:dyDescent="0.2">
      <c r="A10" s="165" t="s">
        <v>239</v>
      </c>
      <c r="B10" s="88" t="s">
        <v>251</v>
      </c>
      <c r="C10" s="131">
        <v>933.58500000000004</v>
      </c>
      <c r="D10" s="131">
        <v>1022.669</v>
      </c>
      <c r="E10" s="131">
        <v>1084.816</v>
      </c>
      <c r="F10" s="131">
        <v>1098.751</v>
      </c>
      <c r="G10" s="131">
        <v>1102.972</v>
      </c>
      <c r="H10" s="131">
        <v>1079.1410000000001</v>
      </c>
      <c r="I10" s="131">
        <v>1058.2860000000001</v>
      </c>
      <c r="J10" s="131">
        <v>1062.104</v>
      </c>
      <c r="K10" s="131">
        <v>1024.2539999999999</v>
      </c>
      <c r="L10" s="131">
        <v>1008.341</v>
      </c>
      <c r="M10" s="131">
        <v>1042.3900000000001</v>
      </c>
      <c r="N10" s="131">
        <v>1041.67</v>
      </c>
      <c r="O10" s="131">
        <v>1457.383</v>
      </c>
      <c r="P10" s="131">
        <v>1786.0250000000001</v>
      </c>
      <c r="Q10" s="131">
        <v>1956.338</v>
      </c>
      <c r="R10" s="131">
        <v>2068.2539999999999</v>
      </c>
      <c r="S10" s="131">
        <v>2144.9070000000002</v>
      </c>
      <c r="T10" s="131">
        <v>2154.83</v>
      </c>
      <c r="U10" s="131">
        <v>2235.1480000000001</v>
      </c>
      <c r="V10" s="131">
        <v>2226.6559999999999</v>
      </c>
      <c r="W10" s="131">
        <v>2229.1480000000001</v>
      </c>
      <c r="X10" s="131">
        <v>2200.6460000000002</v>
      </c>
      <c r="Y10" s="131">
        <v>2220.9580000000001</v>
      </c>
      <c r="Z10" s="131">
        <v>2220.623</v>
      </c>
      <c r="AA10" s="131">
        <v>2232.9169999999999</v>
      </c>
      <c r="AB10" s="131">
        <v>2248.998</v>
      </c>
      <c r="AC10" s="131">
        <v>2195.3829999999998</v>
      </c>
      <c r="AD10" s="131">
        <v>2207.1120000000001</v>
      </c>
      <c r="AE10" s="131">
        <v>2331.2750000000001</v>
      </c>
      <c r="AF10" s="131">
        <v>2347.049</v>
      </c>
      <c r="AG10" s="131">
        <v>2331.8830000000003</v>
      </c>
      <c r="AH10" s="132">
        <v>2363.8040000000001</v>
      </c>
      <c r="AI10" s="132">
        <v>2349.08</v>
      </c>
      <c r="AJ10" s="132">
        <v>2405.192</v>
      </c>
      <c r="AK10" s="133">
        <v>2416.6239999999998</v>
      </c>
      <c r="AL10" s="133">
        <v>2402.1480000000001</v>
      </c>
      <c r="AM10" s="134">
        <v>2373.35</v>
      </c>
      <c r="AN10" s="131"/>
      <c r="AO10" s="126"/>
      <c r="AP10" s="126"/>
      <c r="AQ10" s="126"/>
      <c r="AR10" s="126"/>
    </row>
    <row r="11" spans="1:44" x14ac:dyDescent="0.2">
      <c r="A11" s="166"/>
      <c r="B11" s="88" t="s">
        <v>252</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2"/>
      <c r="AI11" s="132"/>
      <c r="AJ11" s="132"/>
      <c r="AK11" s="133"/>
      <c r="AL11" s="133"/>
      <c r="AM11" s="134">
        <v>2464.0990000000002</v>
      </c>
      <c r="AN11" s="131">
        <v>2450.857</v>
      </c>
      <c r="AO11" s="126"/>
      <c r="AP11" s="126"/>
      <c r="AQ11" s="126"/>
      <c r="AR11" s="126"/>
    </row>
    <row r="12" spans="1:44" x14ac:dyDescent="0.2">
      <c r="A12" s="165" t="s">
        <v>240</v>
      </c>
      <c r="B12" s="88" t="s">
        <v>251</v>
      </c>
      <c r="C12" s="135">
        <v>255.28700000000001</v>
      </c>
      <c r="D12" s="135">
        <v>466.774</v>
      </c>
      <c r="E12" s="135">
        <v>695.58500000000004</v>
      </c>
      <c r="F12" s="135">
        <v>956.91100000000006</v>
      </c>
      <c r="G12" s="135">
        <v>1181.941</v>
      </c>
      <c r="H12" s="135">
        <v>1440.0740000000001</v>
      </c>
      <c r="I12" s="135">
        <v>1663.2170000000001</v>
      </c>
      <c r="J12" s="135">
        <v>1800.672</v>
      </c>
      <c r="K12" s="135">
        <v>1958.01</v>
      </c>
      <c r="L12" s="135">
        <v>2234.634</v>
      </c>
      <c r="M12" s="135">
        <v>2380.9560000000001</v>
      </c>
      <c r="N12" s="135">
        <v>2508.8530000000001</v>
      </c>
      <c r="O12" s="135">
        <v>2556.0630000000001</v>
      </c>
      <c r="P12" s="135">
        <v>2628.8020000000001</v>
      </c>
      <c r="Q12" s="135">
        <v>2728.413</v>
      </c>
      <c r="R12" s="135">
        <v>2795.6</v>
      </c>
      <c r="S12" s="135">
        <v>2855.6779999999999</v>
      </c>
      <c r="T12" s="135">
        <v>2843.81</v>
      </c>
      <c r="U12" s="135">
        <v>2868.31</v>
      </c>
      <c r="V12" s="135">
        <v>2831.6410000000001</v>
      </c>
      <c r="W12" s="135">
        <v>2794.2249999999999</v>
      </c>
      <c r="X12" s="135">
        <v>2751.7620000000002</v>
      </c>
      <c r="Y12" s="135">
        <v>2708.181</v>
      </c>
      <c r="Z12" s="135">
        <v>2637.43</v>
      </c>
      <c r="AA12" s="135">
        <v>2584.6190000000001</v>
      </c>
      <c r="AB12" s="135">
        <v>2565.2069999999999</v>
      </c>
      <c r="AC12" s="135">
        <v>2481.634</v>
      </c>
      <c r="AD12" s="135">
        <v>2493.52</v>
      </c>
      <c r="AE12" s="135">
        <v>2613.1849999999999</v>
      </c>
      <c r="AF12" s="135">
        <v>2611.2350000000001</v>
      </c>
      <c r="AG12" s="135">
        <v>2613.2360000000003</v>
      </c>
      <c r="AH12" s="132">
        <v>2670.72</v>
      </c>
      <c r="AI12" s="132">
        <v>2711.0279999999998</v>
      </c>
      <c r="AJ12" s="132">
        <v>2773.2240000000002</v>
      </c>
      <c r="AK12" s="133">
        <v>2803.529</v>
      </c>
      <c r="AL12" s="133">
        <v>2818.7</v>
      </c>
      <c r="AM12" s="134">
        <v>2830.6</v>
      </c>
      <c r="AN12" s="131"/>
      <c r="AO12" s="126"/>
      <c r="AP12" s="126"/>
      <c r="AQ12" s="126"/>
      <c r="AR12" s="126"/>
    </row>
    <row r="13" spans="1:44" x14ac:dyDescent="0.2">
      <c r="A13" s="166"/>
      <c r="B13" s="88" t="s">
        <v>252</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2"/>
      <c r="AI13" s="132"/>
      <c r="AJ13" s="132"/>
      <c r="AK13" s="133"/>
      <c r="AL13" s="133"/>
      <c r="AM13" s="134">
        <v>2883.922</v>
      </c>
      <c r="AN13" s="131">
        <v>2909.5709999999999</v>
      </c>
      <c r="AO13" s="126"/>
      <c r="AP13" s="126"/>
      <c r="AQ13" s="126"/>
      <c r="AR13" s="126"/>
    </row>
    <row r="14" spans="1:44" x14ac:dyDescent="0.2">
      <c r="A14" s="136"/>
      <c r="B14" s="11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row>
    <row r="15" spans="1:44" x14ac:dyDescent="0.2">
      <c r="A15" s="116"/>
      <c r="B15" s="116"/>
      <c r="C15" s="126"/>
      <c r="D15" s="126"/>
      <c r="E15" s="126"/>
      <c r="F15" s="126"/>
      <c r="G15" s="126"/>
      <c r="H15" s="126"/>
      <c r="I15" s="126"/>
      <c r="J15" s="126"/>
      <c r="K15" s="126"/>
      <c r="L15" s="126"/>
      <c r="M15" s="126"/>
      <c r="N15" s="126"/>
      <c r="O15" s="126"/>
      <c r="P15" s="126"/>
      <c r="Q15" s="126"/>
      <c r="R15" s="126"/>
      <c r="S15" s="126"/>
      <c r="T15" s="126"/>
      <c r="U15" s="126"/>
      <c r="V15" s="126"/>
      <c r="W15" s="126"/>
      <c r="X15" s="137"/>
      <c r="Y15" s="137"/>
      <c r="Z15" s="137"/>
      <c r="AA15" s="137"/>
      <c r="AB15" s="137"/>
      <c r="AC15" s="137"/>
      <c r="AD15" s="137"/>
      <c r="AE15" s="137"/>
      <c r="AF15" s="137"/>
      <c r="AG15" s="137"/>
      <c r="AH15" s="137"/>
      <c r="AI15" s="137"/>
      <c r="AJ15" s="137"/>
      <c r="AK15" s="126"/>
      <c r="AL15" s="126"/>
      <c r="AM15" s="126"/>
      <c r="AN15" s="126"/>
      <c r="AO15" s="126"/>
      <c r="AP15" s="126"/>
      <c r="AQ15" s="126"/>
      <c r="AR15" s="126"/>
    </row>
    <row r="16" spans="1:44" x14ac:dyDescent="0.2">
      <c r="A16" s="143"/>
      <c r="B16" s="126"/>
      <c r="C16" s="126"/>
      <c r="D16" s="126"/>
      <c r="E16" s="126"/>
      <c r="F16" s="126"/>
      <c r="G16" s="126"/>
      <c r="H16" s="126"/>
      <c r="I16" s="126"/>
      <c r="J16" s="126"/>
      <c r="K16" s="126"/>
      <c r="L16" s="126"/>
      <c r="M16" s="126"/>
      <c r="N16" s="126"/>
      <c r="O16" s="126"/>
      <c r="P16" s="126"/>
      <c r="Q16" s="126"/>
      <c r="R16" s="126"/>
      <c r="S16" s="126"/>
      <c r="T16" s="126"/>
      <c r="U16" s="126"/>
      <c r="V16" s="126"/>
      <c r="W16" s="126"/>
      <c r="X16" s="137"/>
      <c r="Y16" s="137"/>
      <c r="Z16" s="137"/>
      <c r="AA16" s="137"/>
      <c r="AB16" s="137"/>
      <c r="AC16" s="137"/>
      <c r="AD16" s="137"/>
      <c r="AE16" s="137"/>
      <c r="AF16" s="137"/>
      <c r="AG16" s="137"/>
      <c r="AH16" s="137"/>
      <c r="AI16" s="137"/>
      <c r="AJ16" s="137"/>
      <c r="AK16" s="126"/>
      <c r="AL16" s="137"/>
      <c r="AM16" s="126"/>
      <c r="AN16" s="126"/>
      <c r="AO16" s="126"/>
      <c r="AP16" s="126"/>
      <c r="AQ16" s="126"/>
      <c r="AR16" s="126"/>
    </row>
    <row r="17" spans="1:44" x14ac:dyDescent="0.2">
      <c r="A17" s="169" t="s">
        <v>276</v>
      </c>
      <c r="B17" s="170"/>
      <c r="C17" s="170"/>
      <c r="D17" s="170"/>
      <c r="E17" s="170"/>
      <c r="F17" s="170"/>
      <c r="G17" s="170"/>
      <c r="H17" s="170"/>
      <c r="I17" s="137"/>
      <c r="J17" s="137"/>
      <c r="K17" s="137"/>
      <c r="L17" s="137"/>
      <c r="M17" s="137"/>
      <c r="N17" s="137"/>
      <c r="O17" s="137"/>
      <c r="P17" s="137"/>
      <c r="Q17" s="137"/>
      <c r="R17" s="137"/>
      <c r="S17" s="137"/>
      <c r="T17" s="137"/>
      <c r="U17" s="137"/>
      <c r="V17" s="137"/>
      <c r="W17" s="137"/>
      <c r="X17" s="126"/>
      <c r="Y17" s="126"/>
      <c r="Z17" s="126"/>
      <c r="AA17" s="126"/>
      <c r="AB17" s="126"/>
      <c r="AC17" s="126"/>
      <c r="AD17" s="126"/>
      <c r="AE17" s="126"/>
      <c r="AF17" s="126"/>
      <c r="AG17" s="126"/>
      <c r="AH17" s="126"/>
      <c r="AI17" s="126"/>
      <c r="AJ17" s="126"/>
      <c r="AK17" s="137"/>
      <c r="AL17" s="126"/>
      <c r="AM17" s="126"/>
      <c r="AN17" s="126"/>
      <c r="AO17" s="126"/>
      <c r="AP17" s="126"/>
      <c r="AQ17" s="126"/>
      <c r="AR17" s="126"/>
    </row>
    <row r="18" spans="1:44" ht="236" customHeight="1" x14ac:dyDescent="0.2">
      <c r="A18" s="170"/>
      <c r="B18" s="170"/>
      <c r="C18" s="170"/>
      <c r="D18" s="170"/>
      <c r="E18" s="170"/>
      <c r="F18" s="170"/>
      <c r="G18" s="170"/>
      <c r="H18" s="170"/>
      <c r="I18" s="126"/>
      <c r="J18" s="126"/>
      <c r="K18" s="126"/>
      <c r="L18" s="126"/>
      <c r="M18" s="126"/>
      <c r="N18" s="126"/>
      <c r="O18" s="126"/>
      <c r="P18" s="126"/>
      <c r="Q18" s="139"/>
      <c r="R18" s="126"/>
      <c r="S18" s="126"/>
      <c r="T18" s="126"/>
      <c r="U18" s="126"/>
      <c r="V18" s="126"/>
      <c r="W18" s="126"/>
      <c r="X18" s="126"/>
      <c r="Y18" s="126"/>
      <c r="Z18" s="126"/>
      <c r="AA18" s="126"/>
      <c r="AB18" s="126"/>
      <c r="AC18" s="126"/>
      <c r="AD18" s="126"/>
      <c r="AE18" s="126"/>
      <c r="AF18" s="126"/>
      <c r="AG18" s="140"/>
      <c r="AH18" s="140"/>
      <c r="AI18" s="126"/>
      <c r="AJ18" s="126"/>
      <c r="AK18" s="137"/>
      <c r="AL18" s="126"/>
      <c r="AM18" s="126"/>
      <c r="AN18" s="126"/>
      <c r="AO18" s="126"/>
      <c r="AP18" s="126"/>
      <c r="AQ18" s="126"/>
      <c r="AR18" s="126"/>
    </row>
    <row r="19" spans="1:44" x14ac:dyDescent="0.2">
      <c r="A19" s="138"/>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40"/>
      <c r="AH19" s="140"/>
      <c r="AI19" s="126"/>
      <c r="AJ19" s="126"/>
      <c r="AK19" s="126"/>
      <c r="AL19" s="126"/>
      <c r="AM19" s="126"/>
      <c r="AN19" s="126"/>
      <c r="AO19" s="126"/>
      <c r="AP19" s="126"/>
      <c r="AQ19" s="126"/>
      <c r="AR19" s="126"/>
    </row>
    <row r="20" spans="1:44" x14ac:dyDescent="0.2">
      <c r="A20" s="126"/>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40"/>
      <c r="AH20" s="140"/>
      <c r="AI20" s="126"/>
      <c r="AJ20" s="126"/>
      <c r="AK20" s="126"/>
      <c r="AL20" s="126"/>
      <c r="AM20" s="126"/>
      <c r="AN20" s="126"/>
      <c r="AO20" s="126"/>
      <c r="AP20" s="126"/>
      <c r="AQ20" s="126"/>
      <c r="AR20" s="126"/>
    </row>
    <row r="21" spans="1:44" x14ac:dyDescent="0.2">
      <c r="A21" s="126"/>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40"/>
      <c r="AH21" s="140"/>
      <c r="AI21" s="126"/>
      <c r="AJ21" s="126"/>
      <c r="AK21" s="126"/>
      <c r="AL21" s="126"/>
      <c r="AM21" s="126"/>
      <c r="AN21" s="126"/>
      <c r="AO21" s="126"/>
      <c r="AP21" s="126"/>
      <c r="AQ21" s="126"/>
      <c r="AR21" s="126"/>
    </row>
    <row r="22" spans="1:44" x14ac:dyDescent="0.2">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37"/>
      <c r="AD22" s="126"/>
      <c r="AE22" s="126"/>
      <c r="AF22" s="126"/>
      <c r="AG22" s="140"/>
      <c r="AH22" s="141"/>
      <c r="AI22" s="126"/>
      <c r="AJ22" s="126"/>
      <c r="AK22" s="126"/>
      <c r="AL22" s="126"/>
      <c r="AM22" s="126"/>
      <c r="AN22" s="126"/>
      <c r="AO22" s="126"/>
      <c r="AP22" s="126"/>
      <c r="AQ22" s="126"/>
      <c r="AR22" s="126"/>
    </row>
    <row r="23" spans="1:44" x14ac:dyDescent="0.2">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40"/>
      <c r="AH23" s="140"/>
      <c r="AI23" s="142"/>
      <c r="AJ23" s="126"/>
      <c r="AK23" s="126"/>
      <c r="AL23" s="126"/>
      <c r="AM23" s="126"/>
      <c r="AN23" s="126"/>
      <c r="AO23" s="126"/>
      <c r="AP23" s="126"/>
      <c r="AQ23" s="126"/>
      <c r="AR23" s="126"/>
    </row>
    <row r="24" spans="1:44" x14ac:dyDescent="0.2">
      <c r="A24" s="126"/>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40"/>
      <c r="AH24" s="140"/>
      <c r="AI24" s="126"/>
      <c r="AJ24" s="126"/>
      <c r="AK24" s="126"/>
      <c r="AL24" s="126"/>
      <c r="AM24" s="126"/>
      <c r="AN24" s="126"/>
      <c r="AO24" s="126"/>
      <c r="AP24" s="126"/>
      <c r="AQ24" s="126"/>
      <c r="AR24" s="126"/>
    </row>
    <row r="25" spans="1:44" x14ac:dyDescent="0.2">
      <c r="A25" s="126"/>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40"/>
      <c r="AH25" s="140"/>
      <c r="AI25" s="126"/>
      <c r="AJ25" s="126"/>
      <c r="AK25" s="126"/>
      <c r="AL25" s="126"/>
      <c r="AM25" s="126"/>
      <c r="AN25" s="126"/>
      <c r="AO25" s="126"/>
      <c r="AP25" s="126"/>
      <c r="AQ25" s="126"/>
      <c r="AR25" s="126"/>
    </row>
    <row r="26" spans="1:44" x14ac:dyDescent="0.2">
      <c r="A26" s="126"/>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40"/>
      <c r="AH26" s="140"/>
      <c r="AI26" s="126"/>
      <c r="AJ26" s="126"/>
      <c r="AK26" s="126"/>
      <c r="AL26" s="126"/>
      <c r="AM26" s="126"/>
      <c r="AN26" s="126"/>
      <c r="AO26" s="126"/>
      <c r="AP26" s="126"/>
      <c r="AQ26" s="126"/>
      <c r="AR26" s="126"/>
    </row>
    <row r="27" spans="1:44" x14ac:dyDescent="0.2">
      <c r="A27" s="126"/>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40"/>
      <c r="AH27" s="140"/>
      <c r="AI27" s="126"/>
      <c r="AJ27" s="126"/>
      <c r="AK27" s="126"/>
      <c r="AL27" s="126"/>
      <c r="AM27" s="126"/>
      <c r="AN27" s="126"/>
      <c r="AO27" s="126"/>
      <c r="AP27" s="126"/>
      <c r="AQ27" s="126"/>
      <c r="AR27" s="126"/>
    </row>
    <row r="28" spans="1:44" x14ac:dyDescent="0.2">
      <c r="AG28" s="19"/>
      <c r="AH28" s="19"/>
    </row>
    <row r="29" spans="1:44" x14ac:dyDescent="0.2">
      <c r="AG29" s="19"/>
      <c r="AH29" s="19"/>
    </row>
    <row r="30" spans="1:44" x14ac:dyDescent="0.2">
      <c r="AG30" s="19"/>
      <c r="AH30" s="19"/>
    </row>
    <row r="43" spans="2:16" x14ac:dyDescent="0.2">
      <c r="P43" s="55"/>
    </row>
    <row r="44" spans="2:16" x14ac:dyDescent="0.2">
      <c r="P44" s="55"/>
    </row>
    <row r="45" spans="2:16" x14ac:dyDescent="0.2">
      <c r="P45" s="56"/>
    </row>
    <row r="46" spans="2:16" x14ac:dyDescent="0.2">
      <c r="P46" s="23"/>
    </row>
    <row r="47" spans="2:16" x14ac:dyDescent="0.2">
      <c r="B47" s="164"/>
      <c r="C47" s="164"/>
      <c r="D47" s="164"/>
      <c r="E47" s="164"/>
      <c r="F47" s="164"/>
      <c r="G47" s="164"/>
      <c r="H47" s="164"/>
      <c r="I47" s="164"/>
      <c r="J47" s="164"/>
    </row>
    <row r="48" spans="2:16" ht="14.25" customHeight="1" x14ac:dyDescent="0.2">
      <c r="B48" s="164"/>
      <c r="C48" s="164"/>
      <c r="D48" s="164"/>
      <c r="E48" s="164"/>
      <c r="F48" s="164"/>
      <c r="G48" s="164"/>
      <c r="H48" s="164"/>
      <c r="I48" s="164"/>
      <c r="J48" s="164"/>
    </row>
    <row r="49" spans="2:10" x14ac:dyDescent="0.2">
      <c r="B49" s="164"/>
      <c r="C49" s="164"/>
      <c r="D49" s="164"/>
      <c r="E49" s="164"/>
      <c r="F49" s="164"/>
      <c r="G49" s="164"/>
      <c r="H49" s="164"/>
      <c r="I49" s="164"/>
      <c r="J49" s="164"/>
    </row>
    <row r="50" spans="2:10" x14ac:dyDescent="0.2">
      <c r="B50" s="164"/>
      <c r="C50" s="164"/>
      <c r="D50" s="164"/>
      <c r="E50" s="164"/>
      <c r="F50" s="164"/>
      <c r="G50" s="164"/>
      <c r="H50" s="164"/>
      <c r="I50" s="164"/>
      <c r="J50" s="164"/>
    </row>
    <row r="51" spans="2:10" x14ac:dyDescent="0.2">
      <c r="B51" s="164"/>
      <c r="C51" s="164"/>
      <c r="D51" s="164"/>
      <c r="E51" s="164"/>
      <c r="F51" s="164"/>
      <c r="G51" s="164"/>
      <c r="H51" s="164"/>
      <c r="I51" s="164"/>
      <c r="J51" s="164"/>
    </row>
    <row r="52" spans="2:10" x14ac:dyDescent="0.2">
      <c r="B52" s="164"/>
      <c r="C52" s="164"/>
      <c r="D52" s="164"/>
      <c r="E52" s="164"/>
      <c r="F52" s="164"/>
      <c r="G52" s="164"/>
      <c r="H52" s="164"/>
      <c r="I52" s="164"/>
      <c r="J52" s="164"/>
    </row>
    <row r="53" spans="2:10" x14ac:dyDescent="0.2">
      <c r="B53" s="164"/>
      <c r="C53" s="164"/>
      <c r="D53" s="164"/>
      <c r="E53" s="164"/>
      <c r="F53" s="164"/>
      <c r="G53" s="164"/>
      <c r="H53" s="164"/>
      <c r="I53" s="164"/>
      <c r="J53" s="164"/>
    </row>
  </sheetData>
  <mergeCells count="7">
    <mergeCell ref="B47:J53"/>
    <mergeCell ref="A4:A5"/>
    <mergeCell ref="A6:A7"/>
    <mergeCell ref="A8:A9"/>
    <mergeCell ref="A10:A11"/>
    <mergeCell ref="A12:A13"/>
    <mergeCell ref="A17:H18"/>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1"/>
  <sheetViews>
    <sheetView showGridLines="0" workbookViewId="0">
      <selection activeCell="J15" sqref="J15"/>
    </sheetView>
  </sheetViews>
  <sheetFormatPr baseColWidth="10" defaultRowHeight="15" x14ac:dyDescent="0.2"/>
  <cols>
    <col min="1" max="1" width="46.1640625" customWidth="1"/>
  </cols>
  <sheetData>
    <row r="1" spans="1:14" ht="37" customHeight="1" x14ac:dyDescent="0.2">
      <c r="A1" s="171" t="s">
        <v>275</v>
      </c>
      <c r="B1" s="171"/>
      <c r="C1" s="171"/>
      <c r="D1" s="171"/>
      <c r="E1" s="171"/>
      <c r="F1" s="171"/>
      <c r="G1" s="171"/>
      <c r="H1" s="118"/>
      <c r="I1" s="118"/>
      <c r="J1" s="118"/>
      <c r="K1" s="118"/>
      <c r="L1" s="118"/>
      <c r="M1" s="118"/>
      <c r="N1" s="118"/>
    </row>
    <row r="2" spans="1:14" x14ac:dyDescent="0.2">
      <c r="A2" s="61"/>
      <c r="B2" s="21">
        <v>2009</v>
      </c>
      <c r="C2" s="21">
        <v>2011</v>
      </c>
      <c r="D2" s="21">
        <v>2013</v>
      </c>
      <c r="E2" s="21">
        <v>2015</v>
      </c>
      <c r="F2" s="102">
        <v>2016</v>
      </c>
      <c r="G2" s="103" t="s">
        <v>263</v>
      </c>
      <c r="H2" s="118"/>
      <c r="I2" s="118"/>
      <c r="J2" s="118"/>
      <c r="K2" s="118"/>
      <c r="L2" s="118"/>
      <c r="M2" s="118"/>
      <c r="N2" s="118"/>
    </row>
    <row r="3" spans="1:14" ht="25" x14ac:dyDescent="0.2">
      <c r="A3" s="63" t="s">
        <v>265</v>
      </c>
      <c r="B3" s="64">
        <v>15668</v>
      </c>
      <c r="C3" s="64">
        <v>16368.15</v>
      </c>
      <c r="D3" s="64">
        <v>17406</v>
      </c>
      <c r="E3" s="64">
        <v>18003</v>
      </c>
      <c r="F3" s="104">
        <v>18057.983996999999</v>
      </c>
      <c r="G3" s="105">
        <v>17988</v>
      </c>
      <c r="H3" s="118"/>
      <c r="I3" s="118"/>
      <c r="J3" s="118"/>
      <c r="K3" s="118"/>
      <c r="L3" s="118"/>
      <c r="M3" s="118"/>
      <c r="N3" s="118"/>
    </row>
    <row r="4" spans="1:14" x14ac:dyDescent="0.2">
      <c r="A4" s="57" t="s">
        <v>11</v>
      </c>
      <c r="B4" s="58">
        <v>6719</v>
      </c>
      <c r="C4" s="58">
        <v>7144</v>
      </c>
      <c r="D4" s="58">
        <v>7767</v>
      </c>
      <c r="E4" s="58">
        <v>8220</v>
      </c>
      <c r="F4" s="106">
        <v>8363.8117003499992</v>
      </c>
      <c r="G4" s="107">
        <v>8429.8828279999998</v>
      </c>
      <c r="H4" s="118"/>
      <c r="I4" s="118"/>
      <c r="J4" s="118"/>
      <c r="K4" s="118"/>
      <c r="L4" s="118"/>
      <c r="M4" s="118"/>
      <c r="N4" s="118"/>
    </row>
    <row r="5" spans="1:14" x14ac:dyDescent="0.2">
      <c r="A5" s="57" t="s">
        <v>12</v>
      </c>
      <c r="B5" s="58">
        <v>4850</v>
      </c>
      <c r="C5" s="58">
        <v>5007</v>
      </c>
      <c r="D5" s="58">
        <v>5267</v>
      </c>
      <c r="E5" s="58">
        <v>5327</v>
      </c>
      <c r="F5" s="106">
        <v>5291.69131199</v>
      </c>
      <c r="G5" s="107">
        <v>5211.6730729999999</v>
      </c>
      <c r="H5" s="118"/>
      <c r="I5" s="118"/>
      <c r="J5" s="118"/>
      <c r="K5" s="118"/>
      <c r="L5" s="118"/>
      <c r="M5" s="118"/>
      <c r="N5" s="118"/>
    </row>
    <row r="6" spans="1:14" x14ac:dyDescent="0.2">
      <c r="A6" s="57" t="s">
        <v>13</v>
      </c>
      <c r="B6" s="58">
        <v>4099</v>
      </c>
      <c r="C6" s="58">
        <v>4217</v>
      </c>
      <c r="D6" s="58">
        <v>4372</v>
      </c>
      <c r="E6" s="58">
        <v>4456</v>
      </c>
      <c r="F6" s="106">
        <v>4402.4809846099997</v>
      </c>
      <c r="G6" s="107">
        <v>4346.5980639999998</v>
      </c>
      <c r="H6" s="118"/>
      <c r="I6" s="124"/>
      <c r="J6" s="118"/>
      <c r="K6" s="118"/>
      <c r="L6" s="118"/>
      <c r="M6" s="118"/>
      <c r="N6" s="118"/>
    </row>
    <row r="7" spans="1:14" x14ac:dyDescent="0.2">
      <c r="A7" s="20" t="s">
        <v>259</v>
      </c>
      <c r="B7" s="59" t="s">
        <v>14</v>
      </c>
      <c r="C7" s="59" t="s">
        <v>16</v>
      </c>
      <c r="D7" s="59" t="s">
        <v>17</v>
      </c>
      <c r="E7" s="59" t="s">
        <v>18</v>
      </c>
      <c r="F7" s="108" t="s">
        <v>21</v>
      </c>
      <c r="G7" s="109" t="s">
        <v>253</v>
      </c>
      <c r="H7" s="118"/>
      <c r="I7" s="118"/>
      <c r="J7" s="118"/>
      <c r="K7" s="118"/>
      <c r="L7" s="118"/>
      <c r="M7" s="118"/>
      <c r="N7" s="118"/>
    </row>
    <row r="8" spans="1:14" x14ac:dyDescent="0.2">
      <c r="A8" s="65" t="s">
        <v>237</v>
      </c>
      <c r="B8" s="66">
        <v>207.01832828339684</v>
      </c>
      <c r="C8" s="66">
        <v>215.99311425329299</v>
      </c>
      <c r="D8" s="66">
        <v>225.42624676411151</v>
      </c>
      <c r="E8" s="66">
        <v>229.75182361920699</v>
      </c>
      <c r="F8" s="110">
        <f>(F3*1000000)/(12*6479922)</f>
        <v>232.22995581582617</v>
      </c>
      <c r="G8" s="111">
        <v>225.4954073174388</v>
      </c>
      <c r="H8" s="118"/>
      <c r="I8" s="118"/>
      <c r="J8" s="118"/>
      <c r="K8" s="118"/>
      <c r="L8" s="118"/>
      <c r="M8" s="118"/>
      <c r="N8" s="118"/>
    </row>
    <row r="9" spans="1:14" x14ac:dyDescent="0.2">
      <c r="A9" s="20" t="s">
        <v>260</v>
      </c>
      <c r="B9" s="21">
        <v>-0.4</v>
      </c>
      <c r="C9" s="59" t="s">
        <v>15</v>
      </c>
      <c r="D9" s="59" t="s">
        <v>19</v>
      </c>
      <c r="E9" s="59" t="s">
        <v>20</v>
      </c>
      <c r="F9" s="123" t="s">
        <v>16</v>
      </c>
      <c r="G9" s="112" t="s">
        <v>255</v>
      </c>
      <c r="H9" s="118"/>
      <c r="I9" s="118"/>
      <c r="J9" s="118"/>
      <c r="K9" s="118"/>
      <c r="L9" s="118"/>
      <c r="M9" s="118"/>
      <c r="N9" s="118"/>
    </row>
    <row r="10" spans="1:14" x14ac:dyDescent="0.2">
      <c r="A10" s="20" t="s">
        <v>256</v>
      </c>
      <c r="B10" s="21" t="s">
        <v>255</v>
      </c>
      <c r="C10" s="21" t="s">
        <v>255</v>
      </c>
      <c r="D10" s="60">
        <v>90.497863331088354</v>
      </c>
      <c r="E10" s="60">
        <v>91.002032793143414</v>
      </c>
      <c r="F10" s="113">
        <v>91.364148170444906</v>
      </c>
      <c r="G10" s="114">
        <v>91.608779130000002</v>
      </c>
      <c r="H10" s="118"/>
      <c r="I10" s="118"/>
      <c r="J10" s="118"/>
      <c r="K10" s="118"/>
      <c r="L10" s="118"/>
      <c r="M10" s="118"/>
      <c r="N10" s="118"/>
    </row>
    <row r="11" spans="1:14" x14ac:dyDescent="0.2">
      <c r="A11" s="20" t="s">
        <v>257</v>
      </c>
      <c r="B11" s="21" t="s">
        <v>255</v>
      </c>
      <c r="C11" s="21" t="s">
        <v>255</v>
      </c>
      <c r="D11" s="60">
        <v>4.2531813659692528</v>
      </c>
      <c r="E11" s="60">
        <v>4.1820380952016167</v>
      </c>
      <c r="F11" s="113">
        <v>4.1913210360863697</v>
      </c>
      <c r="G11" s="114">
        <v>4.234957734</v>
      </c>
      <c r="H11" s="118"/>
      <c r="I11" s="118"/>
      <c r="J11" s="118"/>
      <c r="K11" s="118"/>
      <c r="L11" s="118"/>
      <c r="M11" s="118"/>
      <c r="N11" s="118"/>
    </row>
    <row r="12" spans="1:14" x14ac:dyDescent="0.2">
      <c r="A12" s="20" t="s">
        <v>258</v>
      </c>
      <c r="B12" s="21" t="s">
        <v>255</v>
      </c>
      <c r="C12" s="21" t="s">
        <v>255</v>
      </c>
      <c r="D12" s="60">
        <v>5.248955302942373</v>
      </c>
      <c r="E12" s="60">
        <v>4.8159291116549419</v>
      </c>
      <c r="F12" s="113">
        <v>4.4445307934687355</v>
      </c>
      <c r="G12" s="114">
        <v>4.1562631330000004</v>
      </c>
      <c r="H12" s="118"/>
      <c r="I12" s="118"/>
      <c r="J12" s="118"/>
      <c r="K12" s="118"/>
      <c r="L12" s="118"/>
      <c r="M12" s="118"/>
      <c r="N12" s="118"/>
    </row>
    <row r="13" spans="1:14" x14ac:dyDescent="0.2">
      <c r="A13" s="34"/>
      <c r="B13" s="94"/>
      <c r="C13" s="95"/>
      <c r="D13" s="95"/>
      <c r="E13" s="95"/>
      <c r="F13" s="96"/>
      <c r="G13" s="96"/>
      <c r="H13" s="118"/>
      <c r="I13" s="118"/>
      <c r="J13" s="118"/>
      <c r="K13" s="118"/>
      <c r="L13" s="118"/>
      <c r="M13" s="118"/>
      <c r="N13" s="118"/>
    </row>
    <row r="14" spans="1:14" x14ac:dyDescent="0.2">
      <c r="A14" s="162" t="s">
        <v>279</v>
      </c>
      <c r="B14" s="163"/>
      <c r="C14" s="163"/>
      <c r="D14" s="163"/>
      <c r="E14" s="163"/>
      <c r="F14" s="163"/>
      <c r="G14" s="163"/>
      <c r="H14" s="118"/>
      <c r="I14" s="118"/>
      <c r="J14" s="118"/>
      <c r="K14" s="118"/>
      <c r="L14" s="118"/>
      <c r="M14" s="118"/>
      <c r="N14" s="118"/>
    </row>
    <row r="15" spans="1:14" ht="146" customHeight="1" x14ac:dyDescent="0.2">
      <c r="A15" s="163"/>
      <c r="B15" s="163"/>
      <c r="C15" s="163"/>
      <c r="D15" s="163"/>
      <c r="E15" s="163"/>
      <c r="F15" s="163"/>
      <c r="G15" s="163"/>
      <c r="H15" s="118"/>
      <c r="I15" s="118"/>
      <c r="J15" s="118"/>
      <c r="K15" s="118"/>
      <c r="L15" s="118"/>
      <c r="M15" s="118"/>
      <c r="N15" s="118"/>
    </row>
    <row r="16" spans="1:14" x14ac:dyDescent="0.2">
      <c r="A16" s="22"/>
      <c r="B16" s="1"/>
      <c r="C16" s="1"/>
      <c r="D16" s="1"/>
      <c r="E16" s="1"/>
      <c r="F16" s="118"/>
      <c r="G16" s="118"/>
      <c r="H16" s="118"/>
      <c r="I16" s="118"/>
      <c r="J16" s="118"/>
      <c r="K16" s="118"/>
      <c r="L16" s="118"/>
      <c r="M16" s="118"/>
      <c r="N16" s="118"/>
    </row>
    <row r="17" spans="1:14" x14ac:dyDescent="0.2">
      <c r="A17" s="22"/>
      <c r="B17" s="1"/>
      <c r="C17" s="1"/>
      <c r="D17" s="1"/>
      <c r="E17" s="1"/>
      <c r="F17" s="118"/>
      <c r="G17" s="118"/>
      <c r="H17" s="118"/>
      <c r="I17" s="118"/>
      <c r="J17" s="118"/>
      <c r="K17" s="118"/>
      <c r="L17" s="118"/>
      <c r="M17" s="118"/>
      <c r="N17" s="118"/>
    </row>
    <row r="18" spans="1:14" x14ac:dyDescent="0.2">
      <c r="A18" s="118"/>
      <c r="B18" s="118"/>
      <c r="C18" s="118"/>
      <c r="D18" s="118"/>
      <c r="E18" s="118"/>
      <c r="F18" s="118"/>
      <c r="G18" s="118"/>
      <c r="H18" s="118"/>
      <c r="I18" s="118"/>
      <c r="J18" s="118"/>
      <c r="K18" s="118"/>
      <c r="L18" s="118"/>
      <c r="M18" s="118"/>
      <c r="N18" s="118"/>
    </row>
    <row r="19" spans="1:14" x14ac:dyDescent="0.2">
      <c r="A19" s="118"/>
      <c r="B19" s="118"/>
      <c r="C19" s="118"/>
      <c r="D19" s="118"/>
      <c r="E19" s="118"/>
      <c r="F19" s="118"/>
      <c r="G19" s="118"/>
      <c r="H19" s="118"/>
      <c r="I19" s="118"/>
      <c r="J19" s="118"/>
      <c r="K19" s="118"/>
      <c r="L19" s="118"/>
      <c r="M19" s="118"/>
      <c r="N19" s="118"/>
    </row>
    <row r="20" spans="1:14" x14ac:dyDescent="0.2">
      <c r="A20" s="118"/>
      <c r="B20" s="118"/>
      <c r="C20" s="118"/>
      <c r="D20" s="118"/>
      <c r="E20" s="118"/>
      <c r="F20" s="118"/>
      <c r="G20" s="118"/>
      <c r="H20" s="118"/>
      <c r="I20" s="118"/>
      <c r="J20" s="118"/>
      <c r="K20" s="118"/>
      <c r="L20" s="118"/>
      <c r="M20" s="118"/>
      <c r="N20" s="118"/>
    </row>
    <row r="21" spans="1:14" x14ac:dyDescent="0.2">
      <c r="A21" s="118"/>
      <c r="B21" s="118"/>
      <c r="C21" s="118"/>
      <c r="D21" s="118"/>
      <c r="E21" s="118"/>
      <c r="F21" s="118"/>
      <c r="G21" s="118"/>
      <c r="H21" s="118"/>
      <c r="I21" s="118"/>
      <c r="J21" s="118"/>
      <c r="K21" s="118"/>
      <c r="L21" s="118"/>
      <c r="M21" s="118"/>
      <c r="N21" s="118"/>
    </row>
  </sheetData>
  <mergeCells count="2">
    <mergeCell ref="A1:G1"/>
    <mergeCell ref="A14:G15"/>
  </mergeCells>
  <pageMargins left="0.7" right="0.7" top="0.75" bottom="0.75" header="0.3" footer="0.3"/>
  <pageSetup paperSize="9" orientation="portrait" verticalDpi="0" r:id="rId1"/>
  <ignoredErrors>
    <ignoredError sqref="B7 E9:F9 D9 C9 C7 D7 F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0"/>
  <sheetViews>
    <sheetView showGridLines="0" topLeftCell="A13" workbookViewId="0">
      <selection activeCell="A30" sqref="A1:G30"/>
    </sheetView>
  </sheetViews>
  <sheetFormatPr baseColWidth="10" defaultRowHeight="15" x14ac:dyDescent="0.2"/>
  <cols>
    <col min="1" max="1" width="28.6640625" customWidth="1"/>
    <col min="2" max="2" width="30.5" customWidth="1"/>
    <col min="3" max="5" width="13.5" customWidth="1"/>
    <col min="6" max="6" width="14.1640625" customWidth="1"/>
    <col min="7" max="7" width="19" customWidth="1"/>
    <col min="8" max="9" width="13.83203125" customWidth="1"/>
  </cols>
  <sheetData>
    <row r="1" spans="1:10" x14ac:dyDescent="0.2">
      <c r="A1" s="156" t="s">
        <v>268</v>
      </c>
      <c r="B1" s="156"/>
      <c r="C1" s="156"/>
      <c r="D1" s="156"/>
      <c r="E1" s="156"/>
      <c r="F1" s="156"/>
      <c r="G1" s="156"/>
      <c r="H1" s="118"/>
    </row>
    <row r="2" spans="1:10" x14ac:dyDescent="0.2">
      <c r="A2" s="87"/>
      <c r="B2" s="87"/>
      <c r="C2" s="87"/>
      <c r="D2" s="87"/>
      <c r="E2" s="87"/>
      <c r="F2" s="24"/>
      <c r="G2" s="25" t="s">
        <v>22</v>
      </c>
      <c r="H2" s="118"/>
    </row>
    <row r="3" spans="1:10" x14ac:dyDescent="0.2">
      <c r="A3" s="83"/>
      <c r="B3" s="84"/>
      <c r="C3" s="177" t="s">
        <v>267</v>
      </c>
      <c r="D3" s="178"/>
      <c r="E3" s="178"/>
      <c r="F3" s="179"/>
      <c r="G3" s="175" t="s">
        <v>245</v>
      </c>
      <c r="H3" s="118"/>
    </row>
    <row r="4" spans="1:10" ht="42" customHeight="1" x14ac:dyDescent="0.2">
      <c r="A4" s="157"/>
      <c r="B4" s="159"/>
      <c r="C4" s="21" t="s">
        <v>242</v>
      </c>
      <c r="D4" s="21" t="s">
        <v>243</v>
      </c>
      <c r="E4" s="21" t="s">
        <v>240</v>
      </c>
      <c r="F4" s="27" t="s">
        <v>280</v>
      </c>
      <c r="G4" s="176"/>
      <c r="H4" s="118"/>
    </row>
    <row r="5" spans="1:10" x14ac:dyDescent="0.2">
      <c r="A5" s="67" t="s">
        <v>273</v>
      </c>
      <c r="B5" s="68"/>
      <c r="C5" s="79">
        <v>1281400</v>
      </c>
      <c r="D5" s="79">
        <v>2450900</v>
      </c>
      <c r="E5" s="79">
        <v>2909600</v>
      </c>
      <c r="F5" s="62">
        <v>6641800</v>
      </c>
      <c r="G5" s="62">
        <v>53211700</v>
      </c>
      <c r="H5" s="118"/>
      <c r="I5" s="90"/>
    </row>
    <row r="6" spans="1:10" x14ac:dyDescent="0.2">
      <c r="A6" s="29" t="s">
        <v>246</v>
      </c>
      <c r="B6" s="80"/>
      <c r="C6" s="86">
        <v>4411200</v>
      </c>
      <c r="D6" s="86">
        <v>2677300</v>
      </c>
      <c r="E6" s="86">
        <v>6620900</v>
      </c>
      <c r="F6" s="28">
        <v>13709400</v>
      </c>
      <c r="G6" s="119" t="s">
        <v>236</v>
      </c>
      <c r="H6" s="118"/>
    </row>
    <row r="7" spans="1:10" x14ac:dyDescent="0.2">
      <c r="A7" s="70" t="s">
        <v>23</v>
      </c>
      <c r="B7" s="71"/>
      <c r="C7" s="74"/>
      <c r="D7" s="74"/>
      <c r="E7" s="74"/>
      <c r="F7" s="30"/>
      <c r="G7" s="30"/>
      <c r="H7" s="118"/>
      <c r="J7" s="18"/>
    </row>
    <row r="8" spans="1:10" x14ac:dyDescent="0.2">
      <c r="A8" s="149" t="s">
        <v>24</v>
      </c>
      <c r="B8" s="150"/>
      <c r="C8" s="76">
        <v>5.6408171725457148</v>
      </c>
      <c r="D8" s="76">
        <v>45.858454585070326</v>
      </c>
      <c r="E8" s="76">
        <v>7.7084430995126478</v>
      </c>
      <c r="F8" s="31">
        <v>19.536966551800582</v>
      </c>
      <c r="G8" s="31">
        <v>14.163879425616896</v>
      </c>
      <c r="H8" s="118"/>
      <c r="J8" s="18"/>
    </row>
    <row r="9" spans="1:10" x14ac:dyDescent="0.2">
      <c r="A9" s="149" t="s">
        <v>25</v>
      </c>
      <c r="B9" s="150"/>
      <c r="C9" s="76">
        <v>12.722186560791046</v>
      </c>
      <c r="D9" s="76">
        <v>10.837764983089674</v>
      </c>
      <c r="E9" s="76">
        <v>7.7356185221736231</v>
      </c>
      <c r="F9" s="31">
        <v>10.207868158782958</v>
      </c>
      <c r="G9" s="31">
        <v>7.1636805977350715</v>
      </c>
      <c r="H9" s="118"/>
      <c r="J9" s="18"/>
    </row>
    <row r="10" spans="1:10" x14ac:dyDescent="0.2">
      <c r="A10" s="149" t="s">
        <v>26</v>
      </c>
      <c r="B10" s="150"/>
      <c r="C10" s="76">
        <v>38.666748076492027</v>
      </c>
      <c r="D10" s="76">
        <v>8.3732920955308145</v>
      </c>
      <c r="E10" s="76">
        <v>21.356485283694781</v>
      </c>
      <c r="F10" s="31">
        <v>20.198021829468775</v>
      </c>
      <c r="G10" s="31">
        <v>15.312751994385939</v>
      </c>
      <c r="H10" s="118"/>
      <c r="J10" s="18"/>
    </row>
    <row r="11" spans="1:10" x14ac:dyDescent="0.2">
      <c r="A11" s="149" t="s">
        <v>27</v>
      </c>
      <c r="B11" s="150"/>
      <c r="C11" s="76">
        <v>31.703476494118004</v>
      </c>
      <c r="D11" s="76">
        <v>7.6600118005931153</v>
      </c>
      <c r="E11" s="76">
        <v>22.513422288021971</v>
      </c>
      <c r="F11" s="31">
        <v>19.073706608551554</v>
      </c>
      <c r="G11" s="31">
        <v>16.350960642572591</v>
      </c>
      <c r="H11" s="118"/>
      <c r="J11" s="18"/>
    </row>
    <row r="12" spans="1:10" x14ac:dyDescent="0.2">
      <c r="A12" s="149" t="s">
        <v>28</v>
      </c>
      <c r="B12" s="150"/>
      <c r="C12" s="76">
        <v>9.8574712126555859</v>
      </c>
      <c r="D12" s="76">
        <v>10.240485289750838</v>
      </c>
      <c r="E12" s="76">
        <v>17.382858182155299</v>
      </c>
      <c r="F12" s="31">
        <v>13.643968708312695</v>
      </c>
      <c r="G12" s="31">
        <v>16.408583586061251</v>
      </c>
      <c r="H12" s="118"/>
      <c r="J12" s="18"/>
    </row>
    <row r="13" spans="1:10" x14ac:dyDescent="0.2">
      <c r="A13" s="149" t="s">
        <v>29</v>
      </c>
      <c r="B13" s="150"/>
      <c r="C13" s="77">
        <v>1.4093004833976175</v>
      </c>
      <c r="D13" s="77">
        <v>17.029991245965238</v>
      </c>
      <c r="E13" s="77">
        <v>23.303172624441672</v>
      </c>
      <c r="F13" s="31">
        <v>17.33946814308344</v>
      </c>
      <c r="G13" s="31">
        <v>30.600143753628252</v>
      </c>
      <c r="H13" s="118"/>
    </row>
    <row r="14" spans="1:10" x14ac:dyDescent="0.2">
      <c r="A14" s="70" t="s">
        <v>247</v>
      </c>
      <c r="B14" s="71"/>
      <c r="C14" s="74"/>
      <c r="D14" s="74"/>
      <c r="E14" s="74"/>
      <c r="F14" s="32"/>
      <c r="G14" s="32"/>
      <c r="H14" s="118"/>
      <c r="J14" s="18"/>
    </row>
    <row r="15" spans="1:10" x14ac:dyDescent="0.2">
      <c r="A15" s="149" t="s">
        <v>269</v>
      </c>
      <c r="B15" s="150"/>
      <c r="C15" s="78">
        <v>52.636096962435765</v>
      </c>
      <c r="D15" s="78">
        <v>90.897025512499141</v>
      </c>
      <c r="E15" s="78">
        <v>71.424285798178957</v>
      </c>
      <c r="F15" s="31">
        <v>74.972225978495359</v>
      </c>
      <c r="G15" s="31">
        <v>45.693850310970809</v>
      </c>
      <c r="H15" s="118"/>
      <c r="I15" s="18"/>
      <c r="J15" s="18"/>
    </row>
    <row r="16" spans="1:10" x14ac:dyDescent="0.2">
      <c r="A16" s="173" t="s">
        <v>270</v>
      </c>
      <c r="B16" s="174"/>
      <c r="C16" s="78">
        <v>4.8983905173583695E-3</v>
      </c>
      <c r="D16" s="78">
        <v>42.680594485119144</v>
      </c>
      <c r="E16" s="78">
        <v>19.816487082917952</v>
      </c>
      <c r="F16" s="31">
        <v>24.416605980455525</v>
      </c>
      <c r="G16" s="31">
        <v>15.729952195602143</v>
      </c>
      <c r="H16" s="118"/>
      <c r="J16" s="18"/>
    </row>
    <row r="17" spans="1:10" x14ac:dyDescent="0.2">
      <c r="A17" s="173" t="s">
        <v>261</v>
      </c>
      <c r="B17" s="174"/>
      <c r="C17" s="78">
        <v>0.26804635322856135</v>
      </c>
      <c r="D17" s="78">
        <v>48.216304788290735</v>
      </c>
      <c r="E17" s="78">
        <v>26.706340418336151</v>
      </c>
      <c r="F17" s="31">
        <v>29.527692761944223</v>
      </c>
      <c r="G17" s="31">
        <v>20.474003252889009</v>
      </c>
      <c r="H17" s="118"/>
      <c r="J17" s="18"/>
    </row>
    <row r="18" spans="1:10" x14ac:dyDescent="0.2">
      <c r="A18" s="173" t="s">
        <v>250</v>
      </c>
      <c r="B18" s="174"/>
      <c r="C18" s="78">
        <v>52.363152218689848</v>
      </c>
      <c r="D18" s="78">
        <v>1.2623908926071443E-4</v>
      </c>
      <c r="E18" s="78">
        <v>24.901458296924847</v>
      </c>
      <c r="F18" s="31">
        <v>21.027927236095621</v>
      </c>
      <c r="G18" s="31">
        <v>9.4898948624796553</v>
      </c>
      <c r="H18" s="118"/>
      <c r="J18" s="18"/>
    </row>
    <row r="19" spans="1:10" x14ac:dyDescent="0.2">
      <c r="A19" s="29" t="s">
        <v>271</v>
      </c>
      <c r="B19" s="69"/>
      <c r="C19" s="78">
        <v>47.363903037564228</v>
      </c>
      <c r="D19" s="78">
        <v>9.1029744875008571</v>
      </c>
      <c r="E19" s="78">
        <v>28.57571420182105</v>
      </c>
      <c r="F19" s="31">
        <v>25.02777402150463</v>
      </c>
      <c r="G19" s="31">
        <v>54.306149689029191</v>
      </c>
      <c r="H19" s="118"/>
      <c r="J19" s="18"/>
    </row>
    <row r="20" spans="1:10" x14ac:dyDescent="0.2">
      <c r="A20" s="173" t="s">
        <v>272</v>
      </c>
      <c r="B20" s="174"/>
      <c r="C20" s="78">
        <v>2.0268897548957807</v>
      </c>
      <c r="D20" s="78">
        <v>9.1029744875008571</v>
      </c>
      <c r="E20" s="78">
        <v>6.1192080438048029</v>
      </c>
      <c r="F20" s="31">
        <v>6.4285151583196765</v>
      </c>
      <c r="G20" s="31">
        <v>26.872000791569572</v>
      </c>
      <c r="H20" s="118"/>
      <c r="J20" s="18"/>
    </row>
    <row r="21" spans="1:10" x14ac:dyDescent="0.2">
      <c r="A21" s="173" t="s">
        <v>262</v>
      </c>
      <c r="B21" s="174"/>
      <c r="C21" s="78">
        <v>45.337013282668451</v>
      </c>
      <c r="D21" s="78">
        <v>0</v>
      </c>
      <c r="E21" s="78">
        <v>22.456506158016246</v>
      </c>
      <c r="F21" s="33">
        <v>18.599258863184954</v>
      </c>
      <c r="G21" s="33">
        <v>27.434148897459615</v>
      </c>
      <c r="H21" s="118"/>
    </row>
    <row r="22" spans="1:10" x14ac:dyDescent="0.2">
      <c r="A22" s="72" t="s">
        <v>248</v>
      </c>
      <c r="B22" s="69"/>
      <c r="C22" s="75"/>
      <c r="D22" s="75"/>
      <c r="E22" s="75"/>
      <c r="F22" s="32"/>
      <c r="G22" s="32"/>
      <c r="H22" s="118"/>
    </row>
    <row r="23" spans="1:10" x14ac:dyDescent="0.2">
      <c r="A23" s="2" t="s">
        <v>232</v>
      </c>
      <c r="B23" s="4"/>
      <c r="C23" s="78">
        <f>0.808861532525014*100</f>
        <v>80.886153252501401</v>
      </c>
      <c r="D23" s="78">
        <v>89.119264206033378</v>
      </c>
      <c r="E23" s="78">
        <v>87.679409910034394</v>
      </c>
      <c r="F23" s="31">
        <v>86.891593069091272</v>
      </c>
      <c r="G23" s="31">
        <v>39.9</v>
      </c>
      <c r="H23" s="118"/>
    </row>
    <row r="24" spans="1:10" x14ac:dyDescent="0.2">
      <c r="A24" s="2" t="s">
        <v>233</v>
      </c>
      <c r="B24" s="4"/>
      <c r="C24" s="78">
        <f>0.190668387839408*100</f>
        <v>19.066838783940803</v>
      </c>
      <c r="D24" s="78">
        <v>2.4876209308229633</v>
      </c>
      <c r="E24" s="78">
        <v>3.5159694604324678</v>
      </c>
      <c r="F24" s="31">
        <v>6.1488348063394174</v>
      </c>
      <c r="G24" s="31">
        <v>19.899999999999999</v>
      </c>
      <c r="H24" s="118"/>
    </row>
    <row r="25" spans="1:10" x14ac:dyDescent="0.2">
      <c r="A25" s="2" t="s">
        <v>30</v>
      </c>
      <c r="B25" s="4"/>
      <c r="C25" s="78">
        <v>0</v>
      </c>
      <c r="D25" s="78">
        <v>0</v>
      </c>
      <c r="E25" s="78">
        <v>0</v>
      </c>
      <c r="F25" s="78">
        <v>0</v>
      </c>
      <c r="G25" s="31">
        <v>37.700000000000003</v>
      </c>
      <c r="H25" s="118"/>
    </row>
    <row r="26" spans="1:10" x14ac:dyDescent="0.2">
      <c r="A26" s="2" t="s">
        <v>234</v>
      </c>
      <c r="B26" s="4"/>
      <c r="C26" s="78">
        <f>0.000470079635577916*100</f>
        <v>4.7007963557791604E-2</v>
      </c>
      <c r="D26" s="78">
        <v>8.3931148631436532</v>
      </c>
      <c r="E26" s="78">
        <v>8.8046206295331384</v>
      </c>
      <c r="F26" s="31">
        <v>6.9595721245693172</v>
      </c>
      <c r="G26" s="31" t="s">
        <v>255</v>
      </c>
      <c r="H26" s="118"/>
    </row>
    <row r="27" spans="1:10" x14ac:dyDescent="0.2">
      <c r="A27" s="73" t="s">
        <v>235</v>
      </c>
      <c r="B27" s="120"/>
      <c r="C27" s="119">
        <v>0</v>
      </c>
      <c r="D27" s="119">
        <v>0</v>
      </c>
      <c r="E27" s="119">
        <v>0</v>
      </c>
      <c r="F27" s="33">
        <v>0</v>
      </c>
      <c r="G27" s="33">
        <v>2.5</v>
      </c>
      <c r="H27" s="118"/>
    </row>
    <row r="28" spans="1:10" x14ac:dyDescent="0.2">
      <c r="A28" s="35" t="s">
        <v>249</v>
      </c>
      <c r="B28" s="81" t="s">
        <v>244</v>
      </c>
      <c r="C28" s="85">
        <f>1</f>
        <v>1</v>
      </c>
      <c r="D28" s="85">
        <f>33</f>
        <v>33</v>
      </c>
      <c r="E28" s="85">
        <f>5</f>
        <v>5</v>
      </c>
      <c r="F28" s="82">
        <f>14</f>
        <v>14</v>
      </c>
      <c r="G28" s="82">
        <v>9</v>
      </c>
      <c r="H28" s="118"/>
    </row>
    <row r="29" spans="1:10" x14ac:dyDescent="0.2">
      <c r="A29" s="101"/>
      <c r="B29" s="97"/>
      <c r="C29" s="98"/>
      <c r="D29" s="98"/>
      <c r="E29" s="98"/>
      <c r="F29" s="99"/>
      <c r="G29" s="100"/>
      <c r="H29" s="118"/>
    </row>
    <row r="30" spans="1:10" ht="199" customHeight="1" x14ac:dyDescent="0.2">
      <c r="A30" s="162" t="s">
        <v>281</v>
      </c>
      <c r="B30" s="163"/>
      <c r="C30" s="163"/>
      <c r="D30" s="163"/>
      <c r="E30" s="163"/>
      <c r="F30" s="163"/>
      <c r="G30" s="163"/>
      <c r="H30" s="118"/>
    </row>
    <row r="31" spans="1:10" x14ac:dyDescent="0.2">
      <c r="A31" s="172"/>
      <c r="B31" s="172"/>
      <c r="C31" s="172"/>
      <c r="D31" s="172"/>
      <c r="E31" s="172"/>
      <c r="F31" s="172"/>
      <c r="G31" s="172"/>
      <c r="H31" s="118"/>
    </row>
    <row r="32" spans="1:10" x14ac:dyDescent="0.2">
      <c r="A32" s="172"/>
      <c r="B32" s="172"/>
      <c r="C32" s="172"/>
      <c r="D32" s="172"/>
      <c r="E32" s="172"/>
      <c r="F32" s="172"/>
      <c r="G32" s="172"/>
      <c r="H32" s="118"/>
    </row>
    <row r="33" spans="1:8" x14ac:dyDescent="0.2">
      <c r="A33" s="172"/>
      <c r="B33" s="172"/>
      <c r="C33" s="172"/>
      <c r="D33" s="172"/>
      <c r="E33" s="172"/>
      <c r="F33" s="172"/>
      <c r="G33" s="172"/>
      <c r="H33" s="118"/>
    </row>
    <row r="34" spans="1:8" x14ac:dyDescent="0.2">
      <c r="A34" s="155"/>
      <c r="B34" s="155"/>
      <c r="C34" s="155"/>
      <c r="D34" s="155"/>
      <c r="E34" s="1"/>
      <c r="F34" s="1"/>
      <c r="G34" s="1"/>
      <c r="H34" s="118"/>
    </row>
    <row r="35" spans="1:8" ht="18" customHeight="1" x14ac:dyDescent="0.2">
      <c r="A35" s="171"/>
      <c r="B35" s="171"/>
      <c r="C35" s="171"/>
      <c r="D35" s="171"/>
      <c r="E35" s="171"/>
      <c r="F35" s="171"/>
      <c r="G35" s="171"/>
      <c r="H35" s="118"/>
    </row>
    <row r="36" spans="1:8" ht="20.25" customHeight="1" x14ac:dyDescent="0.2">
      <c r="A36" s="171"/>
      <c r="B36" s="171"/>
      <c r="C36" s="171"/>
      <c r="D36" s="171"/>
      <c r="E36" s="171"/>
      <c r="F36" s="171"/>
      <c r="G36" s="171"/>
      <c r="H36" s="118"/>
    </row>
    <row r="37" spans="1:8" x14ac:dyDescent="0.2">
      <c r="A37" s="118"/>
      <c r="B37" s="118"/>
      <c r="C37" s="118"/>
      <c r="D37" s="118"/>
      <c r="E37" s="118"/>
      <c r="F37" s="118"/>
      <c r="G37" s="118"/>
      <c r="H37" s="118"/>
    </row>
    <row r="38" spans="1:8" x14ac:dyDescent="0.2">
      <c r="A38" s="118"/>
      <c r="B38" s="118"/>
      <c r="C38" s="118"/>
      <c r="D38" s="118"/>
      <c r="E38" s="118"/>
      <c r="F38" s="118"/>
      <c r="G38" s="118"/>
      <c r="H38" s="118"/>
    </row>
    <row r="39" spans="1:8" x14ac:dyDescent="0.2">
      <c r="A39" s="118"/>
      <c r="B39" s="118"/>
      <c r="C39" s="118"/>
      <c r="D39" s="118"/>
      <c r="E39" s="118"/>
      <c r="F39" s="118"/>
      <c r="G39" s="118"/>
      <c r="H39" s="118"/>
    </row>
    <row r="40" spans="1:8" x14ac:dyDescent="0.2">
      <c r="A40" s="118"/>
      <c r="B40" s="118"/>
      <c r="C40" s="118"/>
      <c r="D40" s="118"/>
      <c r="E40" s="118"/>
      <c r="F40" s="118"/>
      <c r="G40" s="118"/>
      <c r="H40" s="118"/>
    </row>
  </sheetData>
  <mergeCells count="15">
    <mergeCell ref="A1:G1"/>
    <mergeCell ref="A35:G36"/>
    <mergeCell ref="A4:B4"/>
    <mergeCell ref="A30:G30"/>
    <mergeCell ref="A31:G31"/>
    <mergeCell ref="A32:G32"/>
    <mergeCell ref="A33:G33"/>
    <mergeCell ref="A16:B16"/>
    <mergeCell ref="A17:B17"/>
    <mergeCell ref="A18:B18"/>
    <mergeCell ref="A20:B20"/>
    <mergeCell ref="A21:B21"/>
    <mergeCell ref="G3:G4"/>
    <mergeCell ref="C3:F3"/>
    <mergeCell ref="A34:D34"/>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14"/>
  <sheetViews>
    <sheetView showGridLines="0" workbookViewId="0">
      <selection activeCell="G100" sqref="G100"/>
    </sheetView>
  </sheetViews>
  <sheetFormatPr baseColWidth="10" defaultRowHeight="15" x14ac:dyDescent="0.2"/>
  <cols>
    <col min="1" max="1" width="2.5" customWidth="1"/>
    <col min="2" max="2" width="11" bestFit="1" customWidth="1"/>
    <col min="4" max="4" width="11" bestFit="1" customWidth="1"/>
    <col min="5" max="5" width="11.1640625" bestFit="1" customWidth="1"/>
    <col min="6" max="6" width="11" bestFit="1" customWidth="1"/>
  </cols>
  <sheetData>
    <row r="1" spans="1:10" ht="54" customHeight="1" x14ac:dyDescent="0.2">
      <c r="A1" s="126"/>
      <c r="B1" s="180" t="s">
        <v>277</v>
      </c>
      <c r="C1" s="181"/>
      <c r="D1" s="181"/>
      <c r="E1" s="181"/>
      <c r="F1" s="181"/>
      <c r="G1" s="118"/>
      <c r="H1" s="118"/>
      <c r="I1" s="118"/>
    </row>
    <row r="2" spans="1:10" ht="16" thickBot="1" x14ac:dyDescent="0.25">
      <c r="A2" s="126"/>
      <c r="B2" s="1"/>
      <c r="C2" s="1"/>
      <c r="D2" s="1"/>
      <c r="E2" s="1"/>
      <c r="F2" s="1"/>
      <c r="G2" s="118"/>
      <c r="H2" s="118"/>
      <c r="I2" s="118"/>
    </row>
    <row r="3" spans="1:10" ht="27" thickBot="1" x14ac:dyDescent="0.25">
      <c r="A3" s="126"/>
      <c r="B3" s="36" t="s">
        <v>31</v>
      </c>
      <c r="C3" s="37" t="s">
        <v>32</v>
      </c>
      <c r="D3" s="38" t="s">
        <v>33</v>
      </c>
      <c r="E3" s="38" t="s">
        <v>254</v>
      </c>
      <c r="F3" s="38" t="s">
        <v>34</v>
      </c>
      <c r="G3" s="118"/>
      <c r="H3" s="121"/>
      <c r="I3" s="145"/>
      <c r="J3" s="19"/>
    </row>
    <row r="4" spans="1:10" x14ac:dyDescent="0.2">
      <c r="A4" s="126"/>
      <c r="B4" s="39" t="s">
        <v>35</v>
      </c>
      <c r="C4" s="40" t="s">
        <v>36</v>
      </c>
      <c r="D4" s="41">
        <v>40867</v>
      </c>
      <c r="E4" s="42">
        <v>520217</v>
      </c>
      <c r="F4" s="92">
        <v>7.8557601923812559</v>
      </c>
      <c r="G4" s="118"/>
      <c r="H4" s="122"/>
      <c r="I4" s="122"/>
    </row>
    <row r="5" spans="1:10" x14ac:dyDescent="0.2">
      <c r="A5" s="126"/>
      <c r="B5" s="43" t="s">
        <v>37</v>
      </c>
      <c r="C5" s="44" t="s">
        <v>38</v>
      </c>
      <c r="D5" s="41">
        <v>54324</v>
      </c>
      <c r="E5" s="45">
        <v>430592</v>
      </c>
      <c r="F5" s="92">
        <v>12.616119203329371</v>
      </c>
      <c r="G5" s="118"/>
      <c r="H5" s="122"/>
      <c r="I5" s="122"/>
    </row>
    <row r="6" spans="1:10" x14ac:dyDescent="0.2">
      <c r="A6" s="126"/>
      <c r="B6" s="43" t="s">
        <v>39</v>
      </c>
      <c r="C6" s="44" t="s">
        <v>40</v>
      </c>
      <c r="D6" s="41">
        <v>35585</v>
      </c>
      <c r="E6" s="45">
        <v>284514</v>
      </c>
      <c r="F6" s="92">
        <v>12.507293138474731</v>
      </c>
      <c r="G6" s="118"/>
      <c r="H6" s="122"/>
      <c r="I6" s="122"/>
    </row>
    <row r="7" spans="1:10" x14ac:dyDescent="0.2">
      <c r="A7" s="126"/>
      <c r="B7" s="43" t="s">
        <v>41</v>
      </c>
      <c r="C7" s="44" t="s">
        <v>42</v>
      </c>
      <c r="D7" s="41">
        <v>16152</v>
      </c>
      <c r="E7" s="45">
        <v>136717</v>
      </c>
      <c r="F7" s="92">
        <v>11.81418550728878</v>
      </c>
      <c r="G7" s="118"/>
      <c r="H7" s="122"/>
      <c r="I7" s="122"/>
    </row>
    <row r="8" spans="1:10" x14ac:dyDescent="0.2">
      <c r="A8" s="126"/>
      <c r="B8" s="43" t="s">
        <v>43</v>
      </c>
      <c r="C8" s="44" t="s">
        <v>44</v>
      </c>
      <c r="D8" s="41">
        <v>12436</v>
      </c>
      <c r="E8" s="45">
        <v>118344</v>
      </c>
      <c r="F8" s="92">
        <v>10.508348543229907</v>
      </c>
      <c r="G8" s="118"/>
      <c r="H8" s="122"/>
      <c r="I8" s="122"/>
    </row>
    <row r="9" spans="1:10" x14ac:dyDescent="0.2">
      <c r="A9" s="126"/>
      <c r="B9" s="43" t="s">
        <v>45</v>
      </c>
      <c r="C9" s="44" t="s">
        <v>46</v>
      </c>
      <c r="D9" s="41">
        <v>108150</v>
      </c>
      <c r="E9" s="45">
        <v>911108</v>
      </c>
      <c r="F9" s="92">
        <v>11.870162483481652</v>
      </c>
      <c r="G9" s="118"/>
      <c r="H9" s="122"/>
      <c r="I9" s="122"/>
    </row>
    <row r="10" spans="1:10" x14ac:dyDescent="0.2">
      <c r="A10" s="126"/>
      <c r="B10" s="43" t="s">
        <v>47</v>
      </c>
      <c r="C10" s="44" t="s">
        <v>48</v>
      </c>
      <c r="D10" s="41">
        <v>29572</v>
      </c>
      <c r="E10" s="45">
        <v>272301</v>
      </c>
      <c r="F10" s="92">
        <v>10.86004091060995</v>
      </c>
      <c r="G10" s="118"/>
      <c r="H10" s="122"/>
      <c r="I10" s="122"/>
    </row>
    <row r="11" spans="1:10" x14ac:dyDescent="0.2">
      <c r="A11" s="126"/>
      <c r="B11" s="43" t="s">
        <v>49</v>
      </c>
      <c r="C11" s="44" t="s">
        <v>50</v>
      </c>
      <c r="D11" s="41">
        <v>28491</v>
      </c>
      <c r="E11" s="45">
        <v>223256</v>
      </c>
      <c r="F11" s="92">
        <v>12.761583115347404</v>
      </c>
      <c r="G11" s="118"/>
      <c r="H11" s="122"/>
      <c r="I11" s="122"/>
    </row>
    <row r="12" spans="1:10" x14ac:dyDescent="0.2">
      <c r="A12" s="126"/>
      <c r="B12" s="43" t="s">
        <v>51</v>
      </c>
      <c r="C12" s="44" t="s">
        <v>52</v>
      </c>
      <c r="D12" s="41">
        <v>16216</v>
      </c>
      <c r="E12" s="45">
        <v>128798</v>
      </c>
      <c r="F12" s="92">
        <v>12.590257612695849</v>
      </c>
      <c r="G12" s="118"/>
      <c r="H12" s="122"/>
      <c r="I12" s="122"/>
    </row>
    <row r="13" spans="1:10" x14ac:dyDescent="0.2">
      <c r="A13" s="126"/>
      <c r="B13" s="43" t="s">
        <v>53</v>
      </c>
      <c r="C13" s="46" t="s">
        <v>54</v>
      </c>
      <c r="D13" s="41">
        <v>35320</v>
      </c>
      <c r="E13" s="45">
        <v>253171</v>
      </c>
      <c r="F13" s="92">
        <v>13.951044945906126</v>
      </c>
      <c r="G13" s="118"/>
      <c r="H13" s="122"/>
      <c r="I13" s="122"/>
    </row>
    <row r="14" spans="1:10" x14ac:dyDescent="0.2">
      <c r="A14" s="126"/>
      <c r="B14" s="43" t="s">
        <v>55</v>
      </c>
      <c r="C14" s="46" t="s">
        <v>56</v>
      </c>
      <c r="D14" s="41">
        <v>43558</v>
      </c>
      <c r="E14" s="45">
        <v>308726</v>
      </c>
      <c r="F14" s="92">
        <v>14.108950979185428</v>
      </c>
      <c r="G14" s="118"/>
      <c r="H14" s="122"/>
      <c r="I14" s="122"/>
    </row>
    <row r="15" spans="1:10" x14ac:dyDescent="0.2">
      <c r="A15" s="126"/>
      <c r="B15" s="43" t="s">
        <v>57</v>
      </c>
      <c r="C15" s="44" t="s">
        <v>58</v>
      </c>
      <c r="D15" s="41">
        <v>23767</v>
      </c>
      <c r="E15" s="45">
        <v>235878</v>
      </c>
      <c r="F15" s="92">
        <v>10.075971476780369</v>
      </c>
      <c r="G15" s="118"/>
      <c r="H15" s="122"/>
      <c r="I15" s="122"/>
    </row>
    <row r="16" spans="1:10" x14ac:dyDescent="0.2">
      <c r="A16" s="126"/>
      <c r="B16" s="43" t="s">
        <v>59</v>
      </c>
      <c r="C16" s="46" t="s">
        <v>60</v>
      </c>
      <c r="D16" s="41">
        <v>245396</v>
      </c>
      <c r="E16" s="45">
        <v>1670036</v>
      </c>
      <c r="F16" s="92">
        <v>14.694054499423965</v>
      </c>
      <c r="G16" s="118"/>
      <c r="H16" s="122"/>
      <c r="I16" s="122"/>
    </row>
    <row r="17" spans="1:9" x14ac:dyDescent="0.2">
      <c r="A17" s="126"/>
      <c r="B17" s="43" t="s">
        <v>61</v>
      </c>
      <c r="C17" s="44" t="s">
        <v>62</v>
      </c>
      <c r="D17" s="41">
        <v>74976</v>
      </c>
      <c r="E17" s="45">
        <v>574041</v>
      </c>
      <c r="F17" s="92">
        <v>13.06108797106827</v>
      </c>
      <c r="G17" s="118"/>
      <c r="H17" s="122"/>
      <c r="I17" s="122"/>
    </row>
    <row r="18" spans="1:9" x14ac:dyDescent="0.2">
      <c r="A18" s="126"/>
      <c r="B18" s="43" t="s">
        <v>63</v>
      </c>
      <c r="C18" s="44" t="s">
        <v>64</v>
      </c>
      <c r="D18" s="41">
        <v>12499</v>
      </c>
      <c r="E18" s="45">
        <v>124163</v>
      </c>
      <c r="F18" s="92">
        <v>10.066605993734044</v>
      </c>
      <c r="G18" s="118"/>
      <c r="H18" s="122"/>
      <c r="I18" s="122"/>
    </row>
    <row r="19" spans="1:9" x14ac:dyDescent="0.2">
      <c r="A19" s="126"/>
      <c r="B19" s="43" t="s">
        <v>65</v>
      </c>
      <c r="C19" s="44" t="s">
        <v>66</v>
      </c>
      <c r="D19" s="41">
        <v>34049</v>
      </c>
      <c r="E19" s="45">
        <v>296646</v>
      </c>
      <c r="F19" s="92">
        <v>11.47799060159247</v>
      </c>
      <c r="G19" s="118"/>
      <c r="H19" s="122"/>
      <c r="I19" s="122"/>
    </row>
    <row r="20" spans="1:9" x14ac:dyDescent="0.2">
      <c r="A20" s="126"/>
      <c r="B20" s="43" t="s">
        <v>67</v>
      </c>
      <c r="C20" s="44" t="s">
        <v>68</v>
      </c>
      <c r="D20" s="41">
        <v>61917</v>
      </c>
      <c r="E20" s="45">
        <v>547935</v>
      </c>
      <c r="F20" s="92">
        <v>11.300062963672698</v>
      </c>
      <c r="G20" s="118"/>
      <c r="H20" s="122"/>
      <c r="I20" s="122"/>
    </row>
    <row r="21" spans="1:9" x14ac:dyDescent="0.2">
      <c r="A21" s="126"/>
      <c r="B21" s="43" t="s">
        <v>69</v>
      </c>
      <c r="C21" s="44" t="s">
        <v>70</v>
      </c>
      <c r="D21" s="41">
        <v>28643</v>
      </c>
      <c r="E21" s="45">
        <v>253975</v>
      </c>
      <c r="F21" s="92">
        <v>11.277881681267841</v>
      </c>
      <c r="G21" s="118"/>
      <c r="H21" s="122"/>
      <c r="I21" s="122"/>
    </row>
    <row r="22" spans="1:9" x14ac:dyDescent="0.2">
      <c r="A22" s="126"/>
      <c r="B22" s="43" t="s">
        <v>71</v>
      </c>
      <c r="C22" s="44" t="s">
        <v>72</v>
      </c>
      <c r="D22" s="41">
        <v>20224</v>
      </c>
      <c r="E22" s="45">
        <v>205493</v>
      </c>
      <c r="F22" s="92">
        <v>9.8416977707269826</v>
      </c>
      <c r="G22" s="118"/>
      <c r="H22" s="122"/>
      <c r="I22" s="122"/>
    </row>
    <row r="23" spans="1:9" x14ac:dyDescent="0.2">
      <c r="A23" s="126"/>
      <c r="B23" s="43" t="s">
        <v>73</v>
      </c>
      <c r="C23" s="44" t="s">
        <v>74</v>
      </c>
      <c r="D23" s="41">
        <v>10878</v>
      </c>
      <c r="E23" s="45">
        <v>133637</v>
      </c>
      <c r="F23" s="92">
        <v>8.1399612382798185</v>
      </c>
      <c r="G23" s="118"/>
      <c r="H23" s="122"/>
      <c r="I23" s="122"/>
    </row>
    <row r="24" spans="1:9" x14ac:dyDescent="0.2">
      <c r="A24" s="126"/>
      <c r="B24" s="43" t="s">
        <v>75</v>
      </c>
      <c r="C24" s="44" t="s">
        <v>76</v>
      </c>
      <c r="D24" s="41">
        <v>18262</v>
      </c>
      <c r="E24" s="45">
        <v>151909</v>
      </c>
      <c r="F24" s="92">
        <v>12.021670868743788</v>
      </c>
      <c r="G24" s="118"/>
      <c r="H24" s="122"/>
      <c r="I24" s="122"/>
    </row>
    <row r="25" spans="1:9" x14ac:dyDescent="0.2">
      <c r="A25" s="126"/>
      <c r="B25" s="43" t="s">
        <v>77</v>
      </c>
      <c r="C25" s="44" t="s">
        <v>78</v>
      </c>
      <c r="D25" s="41">
        <v>55479</v>
      </c>
      <c r="E25" s="45">
        <v>445522</v>
      </c>
      <c r="F25" s="92">
        <v>12.452583710793181</v>
      </c>
      <c r="G25" s="118"/>
      <c r="H25" s="122"/>
      <c r="I25" s="122"/>
    </row>
    <row r="26" spans="1:9" x14ac:dyDescent="0.2">
      <c r="A26" s="126"/>
      <c r="B26" s="43" t="s">
        <v>79</v>
      </c>
      <c r="C26" s="44" t="s">
        <v>80</v>
      </c>
      <c r="D26" s="41">
        <v>49401</v>
      </c>
      <c r="E26" s="45">
        <v>497692</v>
      </c>
      <c r="F26" s="92">
        <v>9.9260185014024742</v>
      </c>
      <c r="G26" s="118"/>
      <c r="H26" s="122"/>
      <c r="I26" s="122"/>
    </row>
    <row r="27" spans="1:9" x14ac:dyDescent="0.2">
      <c r="A27" s="126"/>
      <c r="B27" s="43" t="s">
        <v>81</v>
      </c>
      <c r="C27" s="44" t="s">
        <v>82</v>
      </c>
      <c r="D27" s="41">
        <v>10533</v>
      </c>
      <c r="E27" s="45">
        <v>102363</v>
      </c>
      <c r="F27" s="92">
        <v>10.289850825005129</v>
      </c>
      <c r="G27" s="118"/>
      <c r="H27" s="122"/>
      <c r="I27" s="122"/>
    </row>
    <row r="28" spans="1:9" x14ac:dyDescent="0.2">
      <c r="A28" s="126"/>
      <c r="B28" s="43" t="s">
        <v>83</v>
      </c>
      <c r="C28" s="44" t="s">
        <v>84</v>
      </c>
      <c r="D28" s="41">
        <v>37458</v>
      </c>
      <c r="E28" s="45">
        <v>352611</v>
      </c>
      <c r="F28" s="92">
        <v>10.623037851910462</v>
      </c>
      <c r="G28" s="118"/>
      <c r="H28" s="122"/>
      <c r="I28" s="122"/>
    </row>
    <row r="29" spans="1:9" x14ac:dyDescent="0.2">
      <c r="A29" s="126"/>
      <c r="B29" s="43" t="s">
        <v>85</v>
      </c>
      <c r="C29" s="44" t="s">
        <v>86</v>
      </c>
      <c r="D29" s="41">
        <v>54115</v>
      </c>
      <c r="E29" s="45">
        <v>440360</v>
      </c>
      <c r="F29" s="92">
        <v>12.288809156144973</v>
      </c>
      <c r="G29" s="118"/>
      <c r="H29" s="122"/>
      <c r="I29" s="122"/>
    </row>
    <row r="30" spans="1:9" x14ac:dyDescent="0.2">
      <c r="A30" s="126"/>
      <c r="B30" s="43" t="s">
        <v>87</v>
      </c>
      <c r="C30" s="44" t="s">
        <v>88</v>
      </c>
      <c r="D30" s="41">
        <v>50235</v>
      </c>
      <c r="E30" s="45">
        <v>418744</v>
      </c>
      <c r="F30" s="92">
        <v>11.996589801883728</v>
      </c>
      <c r="G30" s="118"/>
      <c r="H30" s="122"/>
      <c r="I30" s="122"/>
    </row>
    <row r="31" spans="1:9" x14ac:dyDescent="0.2">
      <c r="A31" s="126"/>
      <c r="B31" s="43" t="s">
        <v>89</v>
      </c>
      <c r="C31" s="44" t="s">
        <v>90</v>
      </c>
      <c r="D31" s="41">
        <v>45605</v>
      </c>
      <c r="E31" s="45">
        <v>486968</v>
      </c>
      <c r="F31" s="92">
        <v>9.3650917514087162</v>
      </c>
      <c r="G31" s="118"/>
      <c r="H31" s="122"/>
      <c r="I31" s="122"/>
    </row>
    <row r="32" spans="1:9" x14ac:dyDescent="0.2">
      <c r="A32" s="126"/>
      <c r="B32" s="43" t="s">
        <v>91</v>
      </c>
      <c r="C32" s="44" t="s">
        <v>92</v>
      </c>
      <c r="D32" s="41">
        <v>30318</v>
      </c>
      <c r="E32" s="45">
        <v>349157</v>
      </c>
      <c r="F32" s="92">
        <v>8.6831998212838357</v>
      </c>
      <c r="G32" s="118"/>
      <c r="H32" s="122"/>
      <c r="I32" s="122"/>
    </row>
    <row r="33" spans="1:9" x14ac:dyDescent="0.2">
      <c r="A33" s="126"/>
      <c r="B33" s="43" t="s">
        <v>93</v>
      </c>
      <c r="C33" s="44" t="s">
        <v>94</v>
      </c>
      <c r="D33" s="41">
        <v>83021</v>
      </c>
      <c r="E33" s="45">
        <v>756812</v>
      </c>
      <c r="F33" s="92">
        <v>10.969831345168945</v>
      </c>
      <c r="G33" s="118"/>
      <c r="H33" s="122"/>
      <c r="I33" s="122"/>
    </row>
    <row r="34" spans="1:9" x14ac:dyDescent="0.2">
      <c r="A34" s="126"/>
      <c r="B34" s="43" t="s">
        <v>95</v>
      </c>
      <c r="C34" s="46" t="s">
        <v>96</v>
      </c>
      <c r="D34" s="41">
        <v>86450</v>
      </c>
      <c r="E34" s="45">
        <v>616907</v>
      </c>
      <c r="F34" s="92">
        <v>14.013457457931262</v>
      </c>
      <c r="G34" s="118"/>
      <c r="H34" s="122"/>
      <c r="I34" s="122"/>
    </row>
    <row r="35" spans="1:9" x14ac:dyDescent="0.2">
      <c r="A35" s="126"/>
      <c r="B35" s="43" t="s">
        <v>97</v>
      </c>
      <c r="C35" s="93" t="s">
        <v>98</v>
      </c>
      <c r="D35" s="41">
        <v>176904</v>
      </c>
      <c r="E35" s="45">
        <v>1134741</v>
      </c>
      <c r="F35" s="92">
        <v>15.589813005787223</v>
      </c>
      <c r="G35" s="118"/>
      <c r="H35" s="122"/>
      <c r="I35" s="122"/>
    </row>
    <row r="36" spans="1:9" x14ac:dyDescent="0.2">
      <c r="A36" s="126"/>
      <c r="B36" s="43" t="s">
        <v>99</v>
      </c>
      <c r="C36" s="93" t="s">
        <v>100</v>
      </c>
      <c r="D36" s="41">
        <v>15889</v>
      </c>
      <c r="E36" s="45">
        <v>161283</v>
      </c>
      <c r="F36" s="92">
        <v>9.8516272638777789</v>
      </c>
      <c r="G36" s="118"/>
      <c r="H36" s="122"/>
      <c r="I36" s="122"/>
    </row>
    <row r="37" spans="1:9" x14ac:dyDescent="0.2">
      <c r="A37" s="126"/>
      <c r="B37" s="43" t="s">
        <v>101</v>
      </c>
      <c r="C37" s="93" t="s">
        <v>102</v>
      </c>
      <c r="D37" s="41">
        <v>177185</v>
      </c>
      <c r="E37" s="45">
        <v>1329416</v>
      </c>
      <c r="F37" s="92">
        <v>13.328032760249615</v>
      </c>
      <c r="G37" s="118"/>
      <c r="H37" s="122"/>
      <c r="I37" s="122"/>
    </row>
    <row r="38" spans="1:9" x14ac:dyDescent="0.2">
      <c r="A38" s="126"/>
      <c r="B38" s="43" t="s">
        <v>103</v>
      </c>
      <c r="C38" s="93" t="s">
        <v>104</v>
      </c>
      <c r="D38" s="41">
        <v>162066</v>
      </c>
      <c r="E38" s="45">
        <v>962906</v>
      </c>
      <c r="F38" s="92">
        <v>16.830926383260671</v>
      </c>
      <c r="G38" s="118"/>
      <c r="H38" s="122"/>
      <c r="I38" s="122"/>
    </row>
    <row r="39" spans="1:9" x14ac:dyDescent="0.2">
      <c r="A39" s="126"/>
      <c r="B39" s="43" t="s">
        <v>105</v>
      </c>
      <c r="C39" s="93" t="s">
        <v>106</v>
      </c>
      <c r="D39" s="41">
        <v>116354</v>
      </c>
      <c r="E39" s="45">
        <v>868305</v>
      </c>
      <c r="F39" s="92">
        <v>13.400130138603373</v>
      </c>
      <c r="G39" s="118"/>
      <c r="H39" s="122"/>
      <c r="I39" s="122"/>
    </row>
    <row r="40" spans="1:9" x14ac:dyDescent="0.2">
      <c r="A40" s="126"/>
      <c r="B40" s="43" t="s">
        <v>107</v>
      </c>
      <c r="C40" s="93" t="s">
        <v>108</v>
      </c>
      <c r="D40" s="41">
        <v>20547</v>
      </c>
      <c r="E40" s="45">
        <v>186716</v>
      </c>
      <c r="F40" s="92">
        <v>11.004413119389875</v>
      </c>
      <c r="G40" s="118"/>
      <c r="H40" s="122"/>
      <c r="I40" s="122"/>
    </row>
    <row r="41" spans="1:9" x14ac:dyDescent="0.2">
      <c r="A41" s="126"/>
      <c r="B41" s="43" t="s">
        <v>109</v>
      </c>
      <c r="C41" s="93" t="s">
        <v>110</v>
      </c>
      <c r="D41" s="41">
        <v>65840</v>
      </c>
      <c r="E41" s="45">
        <v>503423</v>
      </c>
      <c r="F41" s="92">
        <v>13.078464829775358</v>
      </c>
      <c r="G41" s="118"/>
      <c r="H41" s="122"/>
      <c r="I41" s="122"/>
    </row>
    <row r="42" spans="1:9" x14ac:dyDescent="0.2">
      <c r="A42" s="126"/>
      <c r="B42" s="43" t="s">
        <v>111</v>
      </c>
      <c r="C42" s="93" t="s">
        <v>112</v>
      </c>
      <c r="D42" s="41">
        <v>118958</v>
      </c>
      <c r="E42" s="45">
        <v>1020204</v>
      </c>
      <c r="F42" s="92">
        <v>11.660216976212601</v>
      </c>
      <c r="G42" s="118"/>
      <c r="H42" s="122"/>
      <c r="I42" s="122"/>
    </row>
    <row r="43" spans="1:9" x14ac:dyDescent="0.2">
      <c r="A43" s="126"/>
      <c r="B43" s="43" t="s">
        <v>113</v>
      </c>
      <c r="C43" s="93" t="s">
        <v>114</v>
      </c>
      <c r="D43" s="41">
        <v>20209</v>
      </c>
      <c r="E43" s="45">
        <v>215052</v>
      </c>
      <c r="F43" s="92">
        <v>9.3972620575488719</v>
      </c>
      <c r="G43" s="118"/>
      <c r="H43" s="122"/>
      <c r="I43" s="122"/>
    </row>
    <row r="44" spans="1:9" x14ac:dyDescent="0.2">
      <c r="A44" s="126"/>
      <c r="B44" s="43" t="s">
        <v>115</v>
      </c>
      <c r="C44" s="93" t="s">
        <v>116</v>
      </c>
      <c r="D44" s="41">
        <v>31804</v>
      </c>
      <c r="E44" s="45">
        <v>343698</v>
      </c>
      <c r="F44" s="92">
        <v>9.2534725252983723</v>
      </c>
      <c r="G44" s="118"/>
      <c r="H44" s="122"/>
      <c r="I44" s="122"/>
    </row>
    <row r="45" spans="1:9" x14ac:dyDescent="0.2">
      <c r="A45" s="126"/>
      <c r="B45" s="43" t="s">
        <v>117</v>
      </c>
      <c r="C45" s="93" t="s">
        <v>118</v>
      </c>
      <c r="D45" s="41">
        <v>26256</v>
      </c>
      <c r="E45" s="45">
        <v>275319</v>
      </c>
      <c r="F45" s="92">
        <v>9.536573937868436</v>
      </c>
      <c r="G45" s="118"/>
      <c r="H45" s="122"/>
      <c r="I45" s="122"/>
    </row>
    <row r="46" spans="1:9" x14ac:dyDescent="0.2">
      <c r="A46" s="126"/>
      <c r="B46" s="43" t="s">
        <v>119</v>
      </c>
      <c r="C46" s="93" t="s">
        <v>120</v>
      </c>
      <c r="D46" s="41">
        <v>84049</v>
      </c>
      <c r="E46" s="45">
        <v>623661</v>
      </c>
      <c r="F46" s="92">
        <v>13.476712508879022</v>
      </c>
      <c r="G46" s="118"/>
      <c r="H46" s="122"/>
      <c r="I46" s="122"/>
    </row>
    <row r="47" spans="1:9" x14ac:dyDescent="0.2">
      <c r="A47" s="126"/>
      <c r="B47" s="43" t="s">
        <v>121</v>
      </c>
      <c r="C47" s="93" t="s">
        <v>122</v>
      </c>
      <c r="D47" s="41">
        <v>19288</v>
      </c>
      <c r="E47" s="45">
        <v>189004</v>
      </c>
      <c r="F47" s="92">
        <v>10.205075024867199</v>
      </c>
      <c r="G47" s="118"/>
      <c r="H47" s="122"/>
      <c r="I47" s="122"/>
    </row>
    <row r="48" spans="1:9" x14ac:dyDescent="0.2">
      <c r="A48" s="126"/>
      <c r="B48" s="43" t="s">
        <v>123</v>
      </c>
      <c r="C48" s="93" t="s">
        <v>124</v>
      </c>
      <c r="D48" s="41">
        <v>139458</v>
      </c>
      <c r="E48" s="45">
        <v>1142860</v>
      </c>
      <c r="F48" s="92">
        <v>12.202544493638765</v>
      </c>
      <c r="G48" s="118"/>
      <c r="H48" s="122"/>
      <c r="I48" s="122"/>
    </row>
    <row r="49" spans="1:9" x14ac:dyDescent="0.2">
      <c r="A49" s="126"/>
      <c r="B49" s="43" t="s">
        <v>125</v>
      </c>
      <c r="C49" s="93" t="s">
        <v>126</v>
      </c>
      <c r="D49" s="41">
        <v>61132</v>
      </c>
      <c r="E49" s="45">
        <v>549157</v>
      </c>
      <c r="F49" s="92">
        <v>11.131971367022546</v>
      </c>
      <c r="G49" s="118"/>
      <c r="H49" s="122"/>
      <c r="I49" s="122"/>
    </row>
    <row r="50" spans="1:9" x14ac:dyDescent="0.2">
      <c r="A50" s="126"/>
      <c r="B50" s="43" t="s">
        <v>127</v>
      </c>
      <c r="C50" s="93" t="s">
        <v>128</v>
      </c>
      <c r="D50" s="41">
        <v>14467</v>
      </c>
      <c r="E50" s="45">
        <v>148556</v>
      </c>
      <c r="F50" s="92">
        <v>9.7384151431110144</v>
      </c>
      <c r="G50" s="118"/>
      <c r="H50" s="122"/>
      <c r="I50" s="122"/>
    </row>
    <row r="51" spans="1:9" x14ac:dyDescent="0.2">
      <c r="A51" s="126"/>
      <c r="B51" s="43" t="s">
        <v>129</v>
      </c>
      <c r="C51" s="93" t="s">
        <v>130</v>
      </c>
      <c r="D51" s="41">
        <v>32899</v>
      </c>
      <c r="E51" s="45">
        <v>277539</v>
      </c>
      <c r="F51" s="92">
        <v>11.853829551882798</v>
      </c>
      <c r="G51" s="118"/>
      <c r="H51" s="122"/>
      <c r="I51" s="122"/>
    </row>
    <row r="52" spans="1:9" x14ac:dyDescent="0.2">
      <c r="A52" s="126"/>
      <c r="B52" s="43" t="s">
        <v>131</v>
      </c>
      <c r="C52" s="93" t="s">
        <v>132</v>
      </c>
      <c r="D52" s="41">
        <v>7833</v>
      </c>
      <c r="E52" s="45">
        <v>64253</v>
      </c>
      <c r="F52" s="92">
        <v>12.190870465192287</v>
      </c>
      <c r="G52" s="118"/>
      <c r="H52" s="122"/>
      <c r="I52" s="122"/>
    </row>
    <row r="53" spans="1:9" x14ac:dyDescent="0.2">
      <c r="A53" s="126"/>
      <c r="B53" s="43" t="s">
        <v>133</v>
      </c>
      <c r="C53" s="93" t="s">
        <v>134</v>
      </c>
      <c r="D53" s="41">
        <v>86682</v>
      </c>
      <c r="E53" s="45">
        <v>661955</v>
      </c>
      <c r="F53" s="92">
        <v>13.094847837088624</v>
      </c>
      <c r="G53" s="118"/>
      <c r="H53" s="122"/>
      <c r="I53" s="122"/>
    </row>
    <row r="54" spans="1:9" x14ac:dyDescent="0.2">
      <c r="A54" s="126"/>
      <c r="B54" s="43" t="s">
        <v>135</v>
      </c>
      <c r="C54" s="93" t="s">
        <v>136</v>
      </c>
      <c r="D54" s="41">
        <v>43097</v>
      </c>
      <c r="E54" s="45">
        <v>413584</v>
      </c>
      <c r="F54" s="92">
        <v>10.420374095709699</v>
      </c>
      <c r="G54" s="118"/>
      <c r="H54" s="122"/>
      <c r="I54" s="122"/>
    </row>
    <row r="55" spans="1:9" x14ac:dyDescent="0.2">
      <c r="A55" s="126"/>
      <c r="B55" s="43" t="s">
        <v>137</v>
      </c>
      <c r="C55" s="93" t="s">
        <v>138</v>
      </c>
      <c r="D55" s="41">
        <v>64775</v>
      </c>
      <c r="E55" s="45">
        <v>467172</v>
      </c>
      <c r="F55" s="92">
        <v>13.865342957197777</v>
      </c>
      <c r="G55" s="118"/>
      <c r="H55" s="122"/>
      <c r="I55" s="122"/>
    </row>
    <row r="56" spans="1:9" x14ac:dyDescent="0.2">
      <c r="A56" s="126"/>
      <c r="B56" s="43" t="s">
        <v>139</v>
      </c>
      <c r="C56" s="93" t="s">
        <v>140</v>
      </c>
      <c r="D56" s="41">
        <v>15671</v>
      </c>
      <c r="E56" s="45">
        <v>147293</v>
      </c>
      <c r="F56" s="92">
        <v>10.639337918298901</v>
      </c>
      <c r="G56" s="118"/>
      <c r="H56" s="122"/>
      <c r="I56" s="122"/>
    </row>
    <row r="57" spans="1:9" x14ac:dyDescent="0.2">
      <c r="A57" s="126"/>
      <c r="B57" s="43" t="s">
        <v>141</v>
      </c>
      <c r="C57" s="93" t="s">
        <v>142</v>
      </c>
      <c r="D57" s="41">
        <v>25265</v>
      </c>
      <c r="E57" s="45">
        <v>248186</v>
      </c>
      <c r="F57" s="92">
        <v>10.179865101174119</v>
      </c>
      <c r="G57" s="118"/>
      <c r="H57" s="122"/>
      <c r="I57" s="122"/>
    </row>
    <row r="58" spans="1:9" x14ac:dyDescent="0.2">
      <c r="A58" s="126"/>
      <c r="B58" s="43" t="s">
        <v>143</v>
      </c>
      <c r="C58" s="93" t="s">
        <v>144</v>
      </c>
      <c r="D58" s="41">
        <v>87320</v>
      </c>
      <c r="E58" s="45">
        <v>607869</v>
      </c>
      <c r="F58" s="92">
        <v>14.364937182188925</v>
      </c>
      <c r="G58" s="118"/>
      <c r="H58" s="122"/>
      <c r="I58" s="122"/>
    </row>
    <row r="59" spans="1:9" x14ac:dyDescent="0.2">
      <c r="A59" s="126"/>
      <c r="B59" s="43" t="s">
        <v>145</v>
      </c>
      <c r="C59" s="93" t="s">
        <v>146</v>
      </c>
      <c r="D59" s="41">
        <v>15509</v>
      </c>
      <c r="E59" s="45">
        <v>154544</v>
      </c>
      <c r="F59" s="92">
        <v>10.035329744279945</v>
      </c>
      <c r="G59" s="118"/>
      <c r="H59" s="122"/>
      <c r="I59" s="122"/>
    </row>
    <row r="60" spans="1:9" x14ac:dyDescent="0.2">
      <c r="A60" s="126"/>
      <c r="B60" s="43" t="s">
        <v>147</v>
      </c>
      <c r="C60" s="93" t="s">
        <v>148</v>
      </c>
      <c r="D60" s="41">
        <v>63646</v>
      </c>
      <c r="E60" s="45">
        <v>624587</v>
      </c>
      <c r="F60" s="92">
        <v>10.190093613860039</v>
      </c>
      <c r="G60" s="118"/>
      <c r="H60" s="122"/>
      <c r="I60" s="122"/>
    </row>
    <row r="61" spans="1:9" x14ac:dyDescent="0.2">
      <c r="A61" s="126"/>
      <c r="B61" s="43" t="s">
        <v>149</v>
      </c>
      <c r="C61" s="93" t="s">
        <v>150</v>
      </c>
      <c r="D61" s="41">
        <v>93405</v>
      </c>
      <c r="E61" s="45">
        <v>865137</v>
      </c>
      <c r="F61" s="92">
        <v>10.79655592120092</v>
      </c>
      <c r="G61" s="118"/>
      <c r="H61" s="122"/>
      <c r="I61" s="122"/>
    </row>
    <row r="62" spans="1:9" x14ac:dyDescent="0.2">
      <c r="A62" s="126"/>
      <c r="B62" s="43" t="s">
        <v>151</v>
      </c>
      <c r="C62" s="93" t="s">
        <v>152</v>
      </c>
      <c r="D62" s="41">
        <v>20013</v>
      </c>
      <c r="E62" s="45">
        <v>174863</v>
      </c>
      <c r="F62" s="92">
        <v>11.444959768504487</v>
      </c>
      <c r="G62" s="118"/>
      <c r="H62" s="122"/>
      <c r="I62" s="122"/>
    </row>
    <row r="63" spans="1:9" x14ac:dyDescent="0.2">
      <c r="A63" s="126"/>
      <c r="B63" s="43" t="s">
        <v>153</v>
      </c>
      <c r="C63" s="93" t="s">
        <v>154</v>
      </c>
      <c r="D63" s="41">
        <v>326303</v>
      </c>
      <c r="E63" s="45">
        <v>2090788</v>
      </c>
      <c r="F63" s="92">
        <v>15.606699483639661</v>
      </c>
      <c r="G63" s="118"/>
      <c r="H63" s="122"/>
      <c r="I63" s="122"/>
    </row>
    <row r="64" spans="1:9" x14ac:dyDescent="0.2">
      <c r="A64" s="126"/>
      <c r="B64" s="43" t="s">
        <v>155</v>
      </c>
      <c r="C64" s="93" t="s">
        <v>156</v>
      </c>
      <c r="D64" s="41">
        <v>64966</v>
      </c>
      <c r="E64" s="45">
        <v>659795</v>
      </c>
      <c r="F64" s="92">
        <v>9.8463916822649455</v>
      </c>
      <c r="G64" s="118"/>
      <c r="H64" s="122"/>
      <c r="I64" s="122"/>
    </row>
    <row r="65" spans="1:9" x14ac:dyDescent="0.2">
      <c r="A65" s="126"/>
      <c r="B65" s="43" t="s">
        <v>157</v>
      </c>
      <c r="C65" s="93" t="s">
        <v>158</v>
      </c>
      <c r="D65" s="41">
        <v>27387</v>
      </c>
      <c r="E65" s="45">
        <v>235576</v>
      </c>
      <c r="F65" s="92">
        <v>11.625547593982409</v>
      </c>
      <c r="G65" s="118"/>
      <c r="H65" s="122"/>
      <c r="I65" s="122"/>
    </row>
    <row r="66" spans="1:9" x14ac:dyDescent="0.2">
      <c r="A66" s="126"/>
      <c r="B66" s="43" t="s">
        <v>159</v>
      </c>
      <c r="C66" s="93" t="s">
        <v>160</v>
      </c>
      <c r="D66" s="41">
        <v>161581</v>
      </c>
      <c r="E66" s="45">
        <v>1184370</v>
      </c>
      <c r="F66" s="92">
        <v>13.642780549997044</v>
      </c>
      <c r="G66" s="118"/>
      <c r="H66" s="122"/>
      <c r="I66" s="122"/>
    </row>
    <row r="67" spans="1:9" x14ac:dyDescent="0.2">
      <c r="A67" s="126"/>
      <c r="B67" s="43" t="s">
        <v>161</v>
      </c>
      <c r="C67" s="93" t="s">
        <v>162</v>
      </c>
      <c r="D67" s="41">
        <v>71109</v>
      </c>
      <c r="E67" s="45">
        <v>548092</v>
      </c>
      <c r="F67" s="92">
        <v>12.973916787692577</v>
      </c>
      <c r="G67" s="118"/>
      <c r="H67" s="122"/>
      <c r="I67" s="122"/>
    </row>
    <row r="68" spans="1:9" x14ac:dyDescent="0.2">
      <c r="A68" s="126"/>
      <c r="B68" s="43" t="s">
        <v>163</v>
      </c>
      <c r="C68" s="93" t="s">
        <v>164</v>
      </c>
      <c r="D68" s="41">
        <v>65778</v>
      </c>
      <c r="E68" s="45">
        <v>571640</v>
      </c>
      <c r="F68" s="92">
        <v>11.506892449793577</v>
      </c>
      <c r="G68" s="118"/>
      <c r="H68" s="122"/>
      <c r="I68" s="122"/>
    </row>
    <row r="69" spans="1:9" x14ac:dyDescent="0.2">
      <c r="A69" s="126"/>
      <c r="B69" s="43" t="s">
        <v>165</v>
      </c>
      <c r="C69" s="93" t="s">
        <v>166</v>
      </c>
      <c r="D69" s="41">
        <v>24357</v>
      </c>
      <c r="E69" s="45">
        <v>193556</v>
      </c>
      <c r="F69" s="92">
        <v>12.583955031102109</v>
      </c>
      <c r="G69" s="118"/>
      <c r="H69" s="122"/>
      <c r="I69" s="122"/>
    </row>
    <row r="70" spans="1:9" x14ac:dyDescent="0.2">
      <c r="A70" s="126"/>
      <c r="B70" s="43" t="s">
        <v>167</v>
      </c>
      <c r="C70" s="93" t="s">
        <v>168</v>
      </c>
      <c r="D70" s="41">
        <v>61018</v>
      </c>
      <c r="E70" s="45">
        <v>401141</v>
      </c>
      <c r="F70" s="92">
        <v>15.211110307846868</v>
      </c>
      <c r="G70" s="118"/>
      <c r="H70" s="122"/>
      <c r="I70" s="122"/>
    </row>
    <row r="71" spans="1:9" x14ac:dyDescent="0.2">
      <c r="A71" s="126"/>
      <c r="B71" s="43" t="s">
        <v>169</v>
      </c>
      <c r="C71" s="93" t="s">
        <v>170</v>
      </c>
      <c r="D71" s="41">
        <v>110446</v>
      </c>
      <c r="E71" s="45">
        <v>935211</v>
      </c>
      <c r="F71" s="92">
        <v>11.809741331100682</v>
      </c>
      <c r="G71" s="118"/>
      <c r="H71" s="122"/>
      <c r="I71" s="122"/>
    </row>
    <row r="72" spans="1:9" x14ac:dyDescent="0.2">
      <c r="A72" s="126"/>
      <c r="B72" s="43" t="s">
        <v>171</v>
      </c>
      <c r="C72" s="93" t="s">
        <v>172</v>
      </c>
      <c r="D72" s="41">
        <v>60699</v>
      </c>
      <c r="E72" s="45">
        <v>627246</v>
      </c>
      <c r="F72" s="92">
        <v>9.6770645010091734</v>
      </c>
      <c r="G72" s="118"/>
      <c r="H72" s="122"/>
      <c r="I72" s="122"/>
    </row>
    <row r="73" spans="1:9" x14ac:dyDescent="0.2">
      <c r="A73" s="126"/>
      <c r="B73" s="43" t="s">
        <v>173</v>
      </c>
      <c r="C73" s="93" t="s">
        <v>174</v>
      </c>
      <c r="D73" s="41">
        <v>226879</v>
      </c>
      <c r="E73" s="45">
        <v>1512937</v>
      </c>
      <c r="F73" s="92">
        <v>14.995931753932915</v>
      </c>
      <c r="G73" s="118"/>
      <c r="H73" s="122"/>
      <c r="I73" s="122"/>
    </row>
    <row r="74" spans="1:9" x14ac:dyDescent="0.2">
      <c r="A74" s="126"/>
      <c r="B74" s="43" t="s">
        <v>175</v>
      </c>
      <c r="C74" s="93" t="s">
        <v>176</v>
      </c>
      <c r="D74" s="41">
        <v>18698</v>
      </c>
      <c r="E74" s="45">
        <v>194172</v>
      </c>
      <c r="F74" s="92">
        <v>9.6296067404157135</v>
      </c>
      <c r="G74" s="118"/>
      <c r="H74" s="122"/>
      <c r="I74" s="122"/>
    </row>
    <row r="75" spans="1:9" x14ac:dyDescent="0.2">
      <c r="A75" s="126"/>
      <c r="B75" s="43" t="s">
        <v>177</v>
      </c>
      <c r="C75" s="93" t="s">
        <v>178</v>
      </c>
      <c r="D75" s="41">
        <v>48118</v>
      </c>
      <c r="E75" s="45">
        <v>461860</v>
      </c>
      <c r="F75" s="92">
        <v>10.418308578357077</v>
      </c>
      <c r="G75" s="118"/>
      <c r="H75" s="122"/>
      <c r="I75" s="122"/>
    </row>
    <row r="76" spans="1:9" x14ac:dyDescent="0.2">
      <c r="A76" s="126"/>
      <c r="B76" s="43" t="s">
        <v>179</v>
      </c>
      <c r="C76" s="93" t="s">
        <v>180</v>
      </c>
      <c r="D76" s="41">
        <v>53017</v>
      </c>
      <c r="E76" s="45">
        <v>460553</v>
      </c>
      <c r="F76" s="92">
        <v>11.511595842389475</v>
      </c>
      <c r="G76" s="118"/>
      <c r="H76" s="122"/>
      <c r="I76" s="122"/>
    </row>
    <row r="77" spans="1:9" x14ac:dyDescent="0.2">
      <c r="A77" s="126"/>
      <c r="B77" s="43" t="s">
        <v>181</v>
      </c>
      <c r="C77" s="93" t="s">
        <v>182</v>
      </c>
      <c r="D77" s="41">
        <v>34475</v>
      </c>
      <c r="E77" s="45">
        <v>357463</v>
      </c>
      <c r="F77" s="92">
        <v>9.644354800356961</v>
      </c>
      <c r="G77" s="118"/>
      <c r="H77" s="122"/>
      <c r="I77" s="122"/>
    </row>
    <row r="78" spans="1:9" x14ac:dyDescent="0.2">
      <c r="A78" s="126"/>
      <c r="B78" s="43" t="s">
        <v>183</v>
      </c>
      <c r="C78" s="93" t="s">
        <v>184</v>
      </c>
      <c r="D78" s="41">
        <v>43988</v>
      </c>
      <c r="E78" s="45">
        <v>661814</v>
      </c>
      <c r="F78" s="92">
        <v>6.6465804591622417</v>
      </c>
      <c r="G78" s="118"/>
      <c r="H78" s="122"/>
      <c r="I78" s="122"/>
    </row>
    <row r="79" spans="1:9" x14ac:dyDescent="0.2">
      <c r="A79" s="126"/>
      <c r="B79" s="43" t="s">
        <v>185</v>
      </c>
      <c r="C79" s="93" t="s">
        <v>186</v>
      </c>
      <c r="D79" s="41">
        <v>238744</v>
      </c>
      <c r="E79" s="45">
        <v>1854768</v>
      </c>
      <c r="F79" s="92">
        <v>12.871906351629962</v>
      </c>
      <c r="G79" s="118"/>
      <c r="H79" s="122"/>
      <c r="I79" s="122"/>
    </row>
    <row r="80" spans="1:9" x14ac:dyDescent="0.2">
      <c r="A80" s="126"/>
      <c r="B80" s="43" t="s">
        <v>187</v>
      </c>
      <c r="C80" s="93" t="s">
        <v>188</v>
      </c>
      <c r="D80" s="41">
        <v>147722</v>
      </c>
      <c r="E80" s="45">
        <v>1023667</v>
      </c>
      <c r="F80" s="92">
        <v>14.430669348528379</v>
      </c>
      <c r="G80" s="118"/>
      <c r="H80" s="122"/>
      <c r="I80" s="122"/>
    </row>
    <row r="81" spans="1:9" x14ac:dyDescent="0.2">
      <c r="A81" s="126"/>
      <c r="B81" s="43" t="s">
        <v>189</v>
      </c>
      <c r="C81" s="93" t="s">
        <v>190</v>
      </c>
      <c r="D81" s="41">
        <v>95801</v>
      </c>
      <c r="E81" s="45">
        <v>1116874</v>
      </c>
      <c r="F81" s="92">
        <v>8.5776014125138555</v>
      </c>
      <c r="G81" s="118"/>
      <c r="H81" s="122"/>
      <c r="I81" s="122"/>
    </row>
    <row r="82" spans="1:9" x14ac:dyDescent="0.2">
      <c r="A82" s="126"/>
      <c r="B82" s="43" t="s">
        <v>191</v>
      </c>
      <c r="C82" s="93" t="s">
        <v>192</v>
      </c>
      <c r="D82" s="41">
        <v>87241</v>
      </c>
      <c r="E82" s="45">
        <v>1144210</v>
      </c>
      <c r="F82" s="92">
        <v>7.6245619248214922</v>
      </c>
      <c r="G82" s="118"/>
      <c r="H82" s="122"/>
      <c r="I82" s="122"/>
    </row>
    <row r="83" spans="1:9" x14ac:dyDescent="0.2">
      <c r="A83" s="126"/>
      <c r="B83" s="43" t="s">
        <v>193</v>
      </c>
      <c r="C83" s="93" t="s">
        <v>194</v>
      </c>
      <c r="D83" s="41">
        <v>32052</v>
      </c>
      <c r="E83" s="45">
        <v>308698</v>
      </c>
      <c r="F83" s="92">
        <v>10.382963284504596</v>
      </c>
      <c r="G83" s="118"/>
      <c r="H83" s="122"/>
      <c r="I83" s="122"/>
    </row>
    <row r="84" spans="1:9" x14ac:dyDescent="0.2">
      <c r="A84" s="126"/>
      <c r="B84" s="43" t="s">
        <v>195</v>
      </c>
      <c r="C84" s="93" t="s">
        <v>196</v>
      </c>
      <c r="D84" s="41">
        <v>63241</v>
      </c>
      <c r="E84" s="45">
        <v>470343</v>
      </c>
      <c r="F84" s="92">
        <v>13.445719400522597</v>
      </c>
      <c r="G84" s="118"/>
      <c r="H84" s="122"/>
      <c r="I84" s="122"/>
    </row>
    <row r="85" spans="1:9" x14ac:dyDescent="0.2">
      <c r="A85" s="126"/>
      <c r="B85" s="43" t="s">
        <v>197</v>
      </c>
      <c r="C85" s="93" t="s">
        <v>198</v>
      </c>
      <c r="D85" s="41">
        <v>38701</v>
      </c>
      <c r="E85" s="45">
        <v>323982</v>
      </c>
      <c r="F85" s="92">
        <v>11.945416720682013</v>
      </c>
      <c r="G85" s="118"/>
      <c r="H85" s="122"/>
      <c r="I85" s="122"/>
    </row>
    <row r="86" spans="1:9" x14ac:dyDescent="0.2">
      <c r="A86" s="126"/>
      <c r="B86" s="43" t="s">
        <v>199</v>
      </c>
      <c r="C86" s="93" t="s">
        <v>200</v>
      </c>
      <c r="D86" s="41">
        <v>24612</v>
      </c>
      <c r="E86" s="45">
        <v>211771</v>
      </c>
      <c r="F86" s="92">
        <v>11.621987902026246</v>
      </c>
      <c r="G86" s="118"/>
      <c r="H86" s="122"/>
      <c r="I86" s="122"/>
    </row>
    <row r="87" spans="1:9" x14ac:dyDescent="0.2">
      <c r="A87" s="126"/>
      <c r="B87" s="43" t="s">
        <v>201</v>
      </c>
      <c r="C87" s="93" t="s">
        <v>202</v>
      </c>
      <c r="D87" s="41">
        <v>96660</v>
      </c>
      <c r="E87" s="45">
        <v>902218</v>
      </c>
      <c r="F87" s="92">
        <v>10.713596935552161</v>
      </c>
      <c r="G87" s="118"/>
      <c r="H87" s="122"/>
      <c r="I87" s="122"/>
    </row>
    <row r="88" spans="1:9" x14ac:dyDescent="0.2">
      <c r="A88" s="126"/>
      <c r="B88" s="43" t="s">
        <v>203</v>
      </c>
      <c r="C88" s="93" t="s">
        <v>204</v>
      </c>
      <c r="D88" s="41">
        <v>64365</v>
      </c>
      <c r="E88" s="45">
        <v>461426</v>
      </c>
      <c r="F88" s="92">
        <v>13.949148942625685</v>
      </c>
      <c r="G88" s="118"/>
      <c r="H88" s="122"/>
      <c r="I88" s="122"/>
    </row>
    <row r="89" spans="1:9" x14ac:dyDescent="0.2">
      <c r="A89" s="126"/>
      <c r="B89" s="43" t="s">
        <v>205</v>
      </c>
      <c r="C89" s="93" t="s">
        <v>206</v>
      </c>
      <c r="D89" s="41">
        <v>49962</v>
      </c>
      <c r="E89" s="45">
        <v>557656</v>
      </c>
      <c r="F89" s="92">
        <v>8.9592867287359947</v>
      </c>
      <c r="G89" s="118"/>
      <c r="H89" s="122"/>
      <c r="I89" s="122"/>
    </row>
    <row r="90" spans="1:9" x14ac:dyDescent="0.2">
      <c r="A90" s="126"/>
      <c r="B90" s="43" t="s">
        <v>207</v>
      </c>
      <c r="C90" s="93" t="s">
        <v>208</v>
      </c>
      <c r="D90" s="41">
        <v>52763</v>
      </c>
      <c r="E90" s="45">
        <v>364404</v>
      </c>
      <c r="F90" s="92">
        <v>14.47925928365221</v>
      </c>
      <c r="G90" s="118"/>
      <c r="H90" s="122"/>
      <c r="I90" s="122"/>
    </row>
    <row r="91" spans="1:9" x14ac:dyDescent="0.2">
      <c r="A91" s="126"/>
      <c r="B91" s="43" t="s">
        <v>209</v>
      </c>
      <c r="C91" s="93" t="s">
        <v>210</v>
      </c>
      <c r="D91" s="41">
        <v>43591</v>
      </c>
      <c r="E91" s="45">
        <v>314992</v>
      </c>
      <c r="F91" s="92">
        <v>13.838764159089756</v>
      </c>
      <c r="G91" s="118"/>
      <c r="H91" s="122"/>
      <c r="I91" s="122"/>
    </row>
    <row r="92" spans="1:9" x14ac:dyDescent="0.2">
      <c r="A92" s="126"/>
      <c r="B92" s="43" t="s">
        <v>211</v>
      </c>
      <c r="C92" s="93" t="s">
        <v>212</v>
      </c>
      <c r="D92" s="41">
        <v>36419</v>
      </c>
      <c r="E92" s="45">
        <v>305458</v>
      </c>
      <c r="F92" s="92">
        <v>11.92275206411356</v>
      </c>
      <c r="G92" s="118"/>
      <c r="H92" s="122"/>
      <c r="I92" s="122"/>
    </row>
    <row r="93" spans="1:9" x14ac:dyDescent="0.2">
      <c r="A93" s="126"/>
      <c r="B93" s="43" t="s">
        <v>213</v>
      </c>
      <c r="C93" s="93" t="s">
        <v>214</v>
      </c>
      <c r="D93" s="41">
        <v>29446</v>
      </c>
      <c r="E93" s="45">
        <v>279667</v>
      </c>
      <c r="F93" s="92">
        <v>10.52895050184684</v>
      </c>
      <c r="G93" s="118"/>
      <c r="H93" s="122"/>
      <c r="I93" s="122"/>
    </row>
    <row r="94" spans="1:9" x14ac:dyDescent="0.2">
      <c r="A94" s="126"/>
      <c r="B94" s="43" t="s">
        <v>215</v>
      </c>
      <c r="C94" s="93" t="s">
        <v>216</v>
      </c>
      <c r="D94" s="41">
        <v>15273</v>
      </c>
      <c r="E94" s="45">
        <v>117528</v>
      </c>
      <c r="F94" s="92">
        <v>12.995201143557281</v>
      </c>
      <c r="G94" s="118"/>
      <c r="H94" s="122"/>
      <c r="I94" s="122"/>
    </row>
    <row r="95" spans="1:9" x14ac:dyDescent="0.2">
      <c r="A95" s="126"/>
      <c r="B95" s="43" t="s">
        <v>217</v>
      </c>
      <c r="C95" s="93" t="s">
        <v>218</v>
      </c>
      <c r="D95" s="41">
        <v>96432</v>
      </c>
      <c r="E95" s="45">
        <v>1033470</v>
      </c>
      <c r="F95" s="92">
        <v>9.3308949461522843</v>
      </c>
      <c r="G95" s="118"/>
      <c r="H95" s="122"/>
      <c r="I95" s="122"/>
    </row>
    <row r="96" spans="1:9" x14ac:dyDescent="0.2">
      <c r="A96" s="126"/>
      <c r="B96" s="43" t="s">
        <v>219</v>
      </c>
      <c r="C96" s="93" t="s">
        <v>220</v>
      </c>
      <c r="D96" s="41">
        <v>120432</v>
      </c>
      <c r="E96" s="45">
        <v>1300513</v>
      </c>
      <c r="F96" s="92">
        <v>9.2603457251100139</v>
      </c>
      <c r="G96" s="118"/>
      <c r="H96" s="122"/>
      <c r="I96" s="122"/>
    </row>
    <row r="97" spans="1:9" x14ac:dyDescent="0.2">
      <c r="A97" s="126"/>
      <c r="B97" s="43" t="s">
        <v>221</v>
      </c>
      <c r="C97" s="93" t="s">
        <v>222</v>
      </c>
      <c r="D97" s="41">
        <v>196768</v>
      </c>
      <c r="E97" s="45">
        <v>1268185</v>
      </c>
      <c r="F97" s="92">
        <v>15.515717344078347</v>
      </c>
      <c r="G97" s="118"/>
      <c r="H97" s="122"/>
      <c r="I97" s="122"/>
    </row>
    <row r="98" spans="1:9" x14ac:dyDescent="0.2">
      <c r="A98" s="126"/>
      <c r="B98" s="43" t="s">
        <v>223</v>
      </c>
      <c r="C98" s="93" t="s">
        <v>224</v>
      </c>
      <c r="D98" s="41">
        <v>129711</v>
      </c>
      <c r="E98" s="45">
        <v>1120541</v>
      </c>
      <c r="F98" s="92">
        <v>11.575747786114029</v>
      </c>
      <c r="G98" s="118"/>
      <c r="H98" s="122"/>
      <c r="I98" s="122"/>
    </row>
    <row r="99" spans="1:9" x14ac:dyDescent="0.2">
      <c r="A99" s="126"/>
      <c r="B99" s="43" t="s">
        <v>225</v>
      </c>
      <c r="C99" s="93" t="s">
        <v>226</v>
      </c>
      <c r="D99" s="41">
        <v>101877</v>
      </c>
      <c r="E99" s="45">
        <v>965010</v>
      </c>
      <c r="F99" s="92">
        <v>10.557092672614791</v>
      </c>
      <c r="G99" s="118"/>
      <c r="H99" s="122"/>
      <c r="I99" s="122"/>
    </row>
    <row r="100" spans="1:9" x14ac:dyDescent="0.2">
      <c r="A100" s="126"/>
      <c r="B100" s="43">
        <v>971</v>
      </c>
      <c r="C100" s="93" t="s">
        <v>227</v>
      </c>
      <c r="D100" s="41">
        <v>45390</v>
      </c>
      <c r="E100" s="45">
        <v>313843</v>
      </c>
      <c r="F100" s="92">
        <v>14.462645335406558</v>
      </c>
      <c r="G100" s="118"/>
      <c r="H100" s="122"/>
      <c r="I100" s="122"/>
    </row>
    <row r="101" spans="1:9" x14ac:dyDescent="0.2">
      <c r="A101" s="126"/>
      <c r="B101" s="43">
        <v>972</v>
      </c>
      <c r="C101" s="93" t="s">
        <v>228</v>
      </c>
      <c r="D101" s="41">
        <v>39100</v>
      </c>
      <c r="E101" s="45">
        <v>307548</v>
      </c>
      <c r="F101" s="92">
        <v>12.71346261396595</v>
      </c>
      <c r="G101" s="118"/>
      <c r="H101" s="122"/>
      <c r="I101" s="122"/>
    </row>
    <row r="102" spans="1:9" x14ac:dyDescent="0.2">
      <c r="A102" s="126"/>
      <c r="B102" s="43">
        <v>973</v>
      </c>
      <c r="C102" s="93" t="s">
        <v>229</v>
      </c>
      <c r="D102" s="41">
        <v>17702</v>
      </c>
      <c r="E102" s="45">
        <v>194883</v>
      </c>
      <c r="F102" s="92">
        <v>9.0833987572030406</v>
      </c>
      <c r="G102" s="118"/>
      <c r="H102" s="122"/>
      <c r="I102" s="122"/>
    </row>
    <row r="103" spans="1:9" x14ac:dyDescent="0.2">
      <c r="A103" s="126"/>
      <c r="B103" s="26">
        <v>974</v>
      </c>
      <c r="C103" s="93" t="s">
        <v>230</v>
      </c>
      <c r="D103" s="41">
        <v>117577</v>
      </c>
      <c r="E103" s="45">
        <v>663155</v>
      </c>
      <c r="F103" s="92">
        <v>17.729942471971107</v>
      </c>
      <c r="G103" s="118"/>
      <c r="H103" s="122"/>
      <c r="I103" s="122"/>
    </row>
    <row r="104" spans="1:9" x14ac:dyDescent="0.2">
      <c r="A104" s="126"/>
      <c r="B104" s="21">
        <v>976</v>
      </c>
      <c r="C104" s="93" t="s">
        <v>231</v>
      </c>
      <c r="D104" s="47">
        <v>979</v>
      </c>
      <c r="E104" s="47">
        <v>146423</v>
      </c>
      <c r="F104" s="92">
        <v>0.66861080567943565</v>
      </c>
      <c r="G104" s="118"/>
      <c r="H104" s="122"/>
      <c r="I104" s="122"/>
    </row>
    <row r="105" spans="1:9" x14ac:dyDescent="0.2">
      <c r="A105" s="126"/>
      <c r="B105" s="48"/>
      <c r="C105" s="49" t="s">
        <v>10</v>
      </c>
      <c r="D105" s="50">
        <f>SUM(D4:D104)</f>
        <v>6641798</v>
      </c>
      <c r="E105" s="50">
        <f>SUM(E4:E104)</f>
        <v>54777323</v>
      </c>
      <c r="F105" s="92">
        <f>D105/E105*100</f>
        <v>12.125086872171536</v>
      </c>
      <c r="G105" s="118"/>
      <c r="H105" s="118"/>
      <c r="I105" s="118"/>
    </row>
    <row r="106" spans="1:9" x14ac:dyDescent="0.2">
      <c r="A106" s="126"/>
      <c r="B106" s="51"/>
      <c r="C106" s="52"/>
      <c r="D106" s="53"/>
      <c r="E106" s="53"/>
      <c r="F106" s="91"/>
      <c r="G106" s="118"/>
      <c r="H106" s="118"/>
      <c r="I106" s="118"/>
    </row>
    <row r="107" spans="1:9" x14ac:dyDescent="0.2">
      <c r="A107" s="126"/>
      <c r="B107" s="162" t="s">
        <v>282</v>
      </c>
      <c r="C107" s="182"/>
      <c r="D107" s="182"/>
      <c r="E107" s="182"/>
      <c r="F107" s="182"/>
      <c r="G107" s="118"/>
      <c r="H107" s="118"/>
      <c r="I107" s="118"/>
    </row>
    <row r="108" spans="1:9" ht="122" customHeight="1" x14ac:dyDescent="0.2">
      <c r="A108" s="126"/>
      <c r="B108" s="182"/>
      <c r="C108" s="182"/>
      <c r="D108" s="182"/>
      <c r="E108" s="182"/>
      <c r="F108" s="182"/>
      <c r="G108" s="118"/>
      <c r="H108" s="118"/>
      <c r="I108" s="118"/>
    </row>
    <row r="109" spans="1:9" x14ac:dyDescent="0.2">
      <c r="A109" s="126"/>
      <c r="B109" s="126"/>
      <c r="C109" s="126"/>
      <c r="D109" s="184"/>
      <c r="E109" s="183"/>
      <c r="F109" s="185"/>
      <c r="G109" s="126"/>
      <c r="H109" s="118"/>
      <c r="I109" s="118"/>
    </row>
    <row r="110" spans="1:9" x14ac:dyDescent="0.2">
      <c r="A110" s="118"/>
      <c r="B110" s="1"/>
      <c r="C110" s="118"/>
      <c r="D110" s="1"/>
      <c r="E110" s="1"/>
      <c r="F110" s="54"/>
      <c r="G110" s="118"/>
      <c r="H110" s="118"/>
      <c r="I110" s="118"/>
    </row>
    <row r="111" spans="1:9" x14ac:dyDescent="0.2">
      <c r="A111" s="118"/>
      <c r="B111" s="118"/>
      <c r="C111" s="118"/>
      <c r="D111" s="118"/>
      <c r="E111" s="118"/>
      <c r="F111" s="118"/>
      <c r="G111" s="118"/>
      <c r="H111" s="118"/>
      <c r="I111" s="118"/>
    </row>
    <row r="112" spans="1:9" x14ac:dyDescent="0.2">
      <c r="A112" s="118"/>
      <c r="B112" s="118"/>
      <c r="C112" s="118"/>
      <c r="D112" s="118"/>
      <c r="E112" s="118"/>
      <c r="F112" s="118"/>
      <c r="G112" s="118"/>
      <c r="H112" s="118"/>
      <c r="I112" s="118"/>
    </row>
    <row r="113" spans="1:9" x14ac:dyDescent="0.2">
      <c r="A113" s="118"/>
      <c r="B113" s="118"/>
      <c r="C113" s="118"/>
      <c r="D113" s="118"/>
      <c r="E113" s="118"/>
      <c r="F113" s="118"/>
      <c r="G113" s="118"/>
      <c r="H113" s="118"/>
      <c r="I113" s="118"/>
    </row>
    <row r="114" spans="1:9" x14ac:dyDescent="0.2">
      <c r="A114" s="118"/>
      <c r="B114" s="118"/>
      <c r="C114" s="118"/>
      <c r="D114" s="118"/>
      <c r="E114" s="118"/>
      <c r="F114" s="118"/>
      <c r="G114" s="118"/>
      <c r="H114" s="118"/>
      <c r="I114" s="118"/>
    </row>
  </sheetData>
  <mergeCells count="2">
    <mergeCell ref="B1:F1"/>
    <mergeCell ref="B107:F108"/>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5</vt:i4>
      </vt:variant>
    </vt:vector>
  </HeadingPairs>
  <TitlesOfParts>
    <vt:vector size="5" baseType="lpstr">
      <vt:lpstr>Graphique 1</vt:lpstr>
      <vt:lpstr>Graphique 2</vt:lpstr>
      <vt:lpstr>Tableau 1</vt:lpstr>
      <vt:lpstr>Tableau 2 </vt:lpstr>
      <vt:lpstr>Tableau Carte</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HANANEL, Jérôme (DREES/OS/LCE)</dc:creator>
  <cp:lastModifiedBy>Microsoft Office User</cp:lastModifiedBy>
  <dcterms:created xsi:type="dcterms:W3CDTF">2018-04-19T07:26:35Z</dcterms:created>
  <dcterms:modified xsi:type="dcterms:W3CDTF">2019-09-03T08:42:14Z</dcterms:modified>
</cp:coreProperties>
</file>