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725" yWindow="2445" windowWidth="33675" windowHeight="21000"/>
  </bookViews>
  <sheets>
    <sheet name="ES_2019_fiche17_tableau 1" sheetId="8" r:id="rId1"/>
    <sheet name="ES_2019_fiche17_carte 1" sheetId="2" r:id="rId2"/>
    <sheet name="ES_2019_fiche17_carte 2" sheetId="3" r:id="rId3"/>
    <sheet name="ES_2019_fiche17_tableau2" sheetId="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9" l="1"/>
  <c r="E6" i="9" s="1"/>
  <c r="C6" i="9"/>
  <c r="D6" i="9"/>
  <c r="E101" i="2"/>
  <c r="G12" i="8"/>
  <c r="J12" i="8" s="1"/>
  <c r="I10" i="8"/>
  <c r="J10" i="8" s="1"/>
  <c r="J45" i="8"/>
  <c r="J44" i="8"/>
  <c r="J42" i="8"/>
  <c r="J41" i="8"/>
  <c r="J39" i="8"/>
  <c r="J38" i="8"/>
  <c r="J35" i="8"/>
  <c r="K35" i="8" s="1"/>
  <c r="J34" i="8"/>
  <c r="K34" i="8" s="1"/>
  <c r="J32" i="8"/>
  <c r="J31" i="8"/>
  <c r="J29" i="8"/>
  <c r="J28" i="8"/>
  <c r="J25" i="8"/>
  <c r="K25" i="8" s="1"/>
  <c r="J24" i="8"/>
  <c r="J22" i="8"/>
  <c r="K22" i="8" s="1"/>
  <c r="J21" i="8"/>
  <c r="J13" i="8"/>
  <c r="J9" i="8"/>
  <c r="F45" i="8"/>
  <c r="F44" i="8"/>
  <c r="F42" i="8"/>
  <c r="F41" i="8"/>
  <c r="F39" i="8"/>
  <c r="F38" i="8"/>
  <c r="F35" i="8"/>
  <c r="F34" i="8"/>
  <c r="F32" i="8"/>
  <c r="F31" i="8"/>
  <c r="F29" i="8"/>
  <c r="F28" i="8"/>
  <c r="F25" i="8"/>
  <c r="F24" i="8"/>
  <c r="F22" i="8"/>
  <c r="F21" i="8"/>
  <c r="F19" i="8"/>
  <c r="F18" i="8"/>
  <c r="K18" i="8" s="1"/>
  <c r="F16" i="8"/>
  <c r="K16" i="8" s="1"/>
  <c r="F15" i="8"/>
  <c r="K15" i="8" s="1"/>
  <c r="F13" i="8"/>
  <c r="K13" i="8" s="1"/>
  <c r="F12" i="8"/>
  <c r="F9" i="8"/>
  <c r="F10" i="8"/>
  <c r="K19" i="8"/>
  <c r="K31" i="8"/>
  <c r="K28" i="8"/>
  <c r="K42" i="8"/>
  <c r="K39" i="8"/>
  <c r="K45" i="8"/>
  <c r="D47" i="8"/>
  <c r="H47" i="8"/>
  <c r="G47" i="8"/>
  <c r="C47" i="8"/>
  <c r="F47" i="8" s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6" i="3"/>
  <c r="E7" i="3"/>
  <c r="E8" i="3"/>
  <c r="E9" i="3"/>
  <c r="E10" i="3"/>
  <c r="E11" i="3"/>
  <c r="E5" i="3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2" i="2"/>
  <c r="E103" i="2"/>
  <c r="E104" i="2"/>
  <c r="E105" i="2"/>
  <c r="E6" i="2"/>
  <c r="E7" i="2"/>
  <c r="E8" i="2"/>
  <c r="E9" i="2"/>
  <c r="E10" i="2"/>
  <c r="E11" i="2"/>
  <c r="E12" i="2"/>
  <c r="E13" i="2"/>
  <c r="E14" i="2"/>
  <c r="E5" i="2"/>
  <c r="K9" i="8" l="1"/>
  <c r="K32" i="8"/>
  <c r="K21" i="8"/>
  <c r="K10" i="8"/>
  <c r="K12" i="8"/>
  <c r="K41" i="8"/>
  <c r="K29" i="8"/>
  <c r="J47" i="8"/>
  <c r="K47" i="8" s="1"/>
  <c r="K24" i="8"/>
  <c r="K38" i="8"/>
  <c r="K44" i="8"/>
</calcChain>
</file>

<file path=xl/sharedStrings.xml><?xml version="1.0" encoding="utf-8"?>
<sst xmlns="http://schemas.openxmlformats.org/spreadsheetml/2006/main" count="535" uniqueCount="188">
  <si>
    <t>Psychiatrie générale (GEN)</t>
  </si>
  <si>
    <t>Psychiatrie infanto-juvénile (INF)</t>
  </si>
  <si>
    <t>Établissements publics</t>
  </si>
  <si>
    <t>Établissements privés</t>
  </si>
  <si>
    <t>Total</t>
  </si>
  <si>
    <t>à but non lucratif</t>
  </si>
  <si>
    <t>à but lucratif</t>
  </si>
  <si>
    <t>Prises en charge à temps complet</t>
  </si>
  <si>
    <t>Hospitalisation à temps plein</t>
  </si>
  <si>
    <t>Nombre de lits</t>
  </si>
  <si>
    <t>Nombre de journées</t>
  </si>
  <si>
    <t>Placement familial thérapeutique</t>
  </si>
  <si>
    <t>Nombre de places</t>
  </si>
  <si>
    <t>Accueil en centre de postcure</t>
  </si>
  <si>
    <t>Accueil en appartement thérapeutique</t>
  </si>
  <si>
    <t>Hospitalisation à domicile</t>
  </si>
  <si>
    <t>Prises en charge à temps partiel</t>
  </si>
  <si>
    <t>Hôpital de jour</t>
  </si>
  <si>
    <t>Hôpital de nuit</t>
  </si>
  <si>
    <t>Atelier thérapeutique</t>
  </si>
  <si>
    <t>Nombre de structures</t>
  </si>
  <si>
    <t xml:space="preserve">Prises en charge ambulatoire 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</si>
  <si>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</si>
  <si>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</si>
  <si>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</si>
  <si>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</si>
  <si>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</si>
  <si>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</si>
  <si>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</si>
  <si>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</si>
  <si>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PACA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</si>
  <si>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</si>
  <si>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</si>
  <si>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</si>
  <si>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</si>
  <si>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</si>
  <si>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</si>
  <si>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</si>
  <si>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</si>
  <si>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</si>
  <si>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</si>
  <si>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</si>
  <si>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</si>
  <si>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Aude</t>
  </si>
  <si>
    <t>Aveyron</t>
  </si>
  <si>
    <t>Bouches-du-Rhône</t>
  </si>
  <si>
    <t>Calvados</t>
  </si>
  <si>
    <t>Normandie</t>
  </si>
  <si>
    <t>Cantal</t>
  </si>
  <si>
    <t>Charente</t>
  </si>
  <si>
    <t>Charente-Maritime</t>
  </si>
  <si>
    <t>Cher</t>
  </si>
  <si>
    <t>Corrèze</t>
  </si>
  <si>
    <t>Bretagne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</si>
  <si>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</si>
  <si>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</si>
  <si>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</si>
  <si>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</si>
  <si>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</si>
  <si>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</si>
  <si>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</si>
  <si>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</si>
  <si>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</si>
  <si>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Corse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</si>
  <si>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</si>
  <si>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</si>
  <si>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</si>
  <si>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</si>
  <si>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</si>
  <si>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</si>
  <si>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</si>
  <si>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</si>
  <si>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</si>
  <si>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</si>
  <si>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</si>
  <si>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</si>
  <si>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</si>
  <si>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</si>
  <si>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</si>
  <si>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</si>
  <si>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</si>
  <si>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</si>
  <si>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</si>
  <si>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</si>
  <si>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</si>
  <si>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</si>
  <si>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</si>
  <si>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</si>
  <si>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</si>
  <si>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</si>
  <si>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</si>
  <si>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</si>
  <si>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</si>
  <si>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</si>
  <si>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</si>
  <si>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</si>
  <si>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</si>
  <si>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</si>
  <si>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</si>
  <si>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</si>
  <si>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</si>
  <si>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</si>
  <si>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</si>
  <si>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</si>
  <si>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</si>
  <si>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</si>
  <si>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</si>
  <si>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</si>
  <si>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</si>
  <si>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</si>
  <si>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</si>
  <si>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</si>
  <si>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</si>
  <si>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</si>
  <si>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</si>
  <si>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</si>
  <si>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</si>
  <si>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</si>
  <si>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</si>
  <si>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</si>
  <si>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</si>
  <si>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</si>
  <si>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</si>
  <si>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</si>
  <si>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</si>
  <si>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</si>
  <si>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</si>
  <si>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</si>
  <si>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</si>
  <si>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</si>
  <si>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</si>
  <si>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Guadeloupe</t>
  </si>
  <si>
    <t>Martinique</t>
  </si>
  <si>
    <t>Guyane</t>
  </si>
  <si>
    <t>La Réunion</t>
  </si>
  <si>
    <t>Mayotte</t>
  </si>
  <si>
    <r>
      <t>Accueil en centre de crise</t>
    </r>
    <r>
      <rPr>
        <b/>
        <vertAlign val="superscript"/>
        <sz val="8"/>
        <rFont val="Arial"/>
        <family val="2"/>
      </rPr>
      <t xml:space="preserve"> 1</t>
    </r>
  </si>
  <si>
    <r>
      <t xml:space="preserve">Autres formes de prise en charge ambulatoire </t>
    </r>
    <r>
      <rPr>
        <b/>
        <vertAlign val="superscript"/>
        <sz val="8"/>
        <rFont val="Arial"/>
        <family val="2"/>
      </rPr>
      <t>2</t>
    </r>
  </si>
  <si>
    <t xml:space="preserve">Centre médico-psychologique (CMP) </t>
  </si>
  <si>
    <t>Unité de consultation des services</t>
  </si>
  <si>
    <t xml:space="preserve">Nombre de CMP </t>
  </si>
  <si>
    <t>Formes de prise en charge</t>
  </si>
  <si>
    <t>Ensemble de la psychiatrie       (GEN + INF)</t>
  </si>
  <si>
    <t>-</t>
  </si>
  <si>
    <t>Au sein des établissements de santé</t>
  </si>
  <si>
    <t xml:space="preserve">Nombre d’actes  </t>
  </si>
  <si>
    <t>Nombre d’unités</t>
  </si>
  <si>
    <t>Centre d’activité thérapeutique à temps partiel (CATTP)</t>
  </si>
  <si>
    <t>CMP : centre médico-psychologique; CATTP : centre d’accueil thérapeutique à temps partiel.</t>
  </si>
  <si>
    <t>1. Y compris structures d’accueil des urgences en hôpital psychiatrique.</t>
  </si>
  <si>
    <t>2. Sont dénombrés les actes réalisés à domicile ou en institution substitutive au domicile, en unité d’hospitalisation somatique, en établissement social ou médico-social, en milieu scolaire ou en centre de protection maternelle et infantile.</t>
  </si>
  <si>
    <r>
      <rPr>
        <b/>
        <sz val="8"/>
        <color rgb="FF000000"/>
        <rFont val="Arial"/>
        <family val="2"/>
      </rPr>
      <t xml:space="preserve">Champ &gt; </t>
    </r>
    <r>
      <rPr>
        <sz val="8"/>
        <color rgb="FF000000"/>
        <rFont val="Arial"/>
        <family val="2"/>
      </rPr>
      <t>France métropolitaine et DROM (incluant Saint-Martin, Saint-Barthélemy et Mayotte), y compris le SSA.</t>
    </r>
  </si>
  <si>
    <r>
      <rPr>
        <b/>
        <sz val="8"/>
        <color rgb="FF000000"/>
        <rFont val="Arial"/>
        <family val="2"/>
      </rPr>
      <t xml:space="preserve">Source &gt; </t>
    </r>
    <r>
      <rPr>
        <sz val="8"/>
        <color rgb="FF000000"/>
        <rFont val="Arial"/>
        <family val="2"/>
      </rPr>
      <t>DREES, SAE 2017, traitements DREES.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</si>
  <si>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bornes correspondent à une répartition en quartiles</t>
    </r>
  </si>
  <si>
    <r>
      <t xml:space="preserve">Champ &gt; </t>
    </r>
    <r>
      <rPr>
        <sz val="8"/>
        <rFont val="Arial"/>
        <family val="2"/>
      </rPr>
      <t>France métropolitaine et DROM (incluant Saint-Martin, Saint-Barthélemy et Mayotte), y compris le SSA.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</si>
  <si>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SAE 2017, traitements DREES ; Insee, estimations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2017.</t>
    </r>
  </si>
  <si>
    <t>Taux pour 100 000 habitants</t>
  </si>
  <si>
    <t>Nombre de lits ou places</t>
  </si>
  <si>
    <t>Population 2017</t>
  </si>
  <si>
    <t>Départements</t>
  </si>
  <si>
    <t>Code du département</t>
  </si>
  <si>
    <t>Auvergne-Rhône-Alpes</t>
  </si>
  <si>
    <t>Hauts-de-France</t>
  </si>
  <si>
    <t>Grand-Est</t>
  </si>
  <si>
    <t>Nouvelles régions</t>
  </si>
  <si>
    <t>Occitanie</t>
  </si>
  <si>
    <t>Nouvelle-Aquitaine</t>
  </si>
  <si>
    <t>Centre-Val de Loire</t>
  </si>
  <si>
    <t>Bourgogne-Franche-Comté</t>
  </si>
  <si>
    <t>Pays de la Loire</t>
  </si>
  <si>
    <t>Île-de-France</t>
  </si>
  <si>
    <t>Nombre de lieux de prise en charge</t>
  </si>
  <si>
    <r>
      <t xml:space="preserve">Champ &gt;  </t>
    </r>
    <r>
      <rPr>
        <sz val="8"/>
        <rFont val="Arial"/>
        <family val="2"/>
      </rPr>
      <t>France métropolitaine et DROM (y compris Saint-Martin, Saint-Barthélemy et Mayotte), y compris le SSA.</t>
    </r>
  </si>
  <si>
    <t>Nombre d’entités géographiques</t>
  </si>
  <si>
    <t>Côte-d’Or</t>
  </si>
  <si>
    <t>Côtes-d’Armor</t>
  </si>
  <si>
    <t>Val-d’Oise</t>
  </si>
  <si>
    <t>dont UHSA</t>
  </si>
  <si>
    <t>Capacités d’accueil (en lits)</t>
  </si>
  <si>
    <t>Activité (en journées)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</si>
  <si>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(incluant Saint-Martin, Saint-Barthélemy et Mayotte), y compris le SSA.</t>
    </r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</si>
  <si>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SAE 2017, traitements DREES.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</si>
  <si>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 Les prises en charge ambulatoires considérées ici sont celles des centres médico-psychologiques, les unités de consultation et les centres d'accueil thérapeutique à temps partiel. Les bornes correspondent à une répartition en quartiles.</t>
    </r>
  </si>
  <si>
    <t>UHSA : unité de soins spécialement aménagée.</t>
  </si>
  <si>
    <t>Tableau 2 - Offre de soins et activité d’hospitalisation à temps plein en psychiatrie pour les personnes détenues en 2017</t>
  </si>
  <si>
    <t>Carte 2 - Densité de lieux de prise en charge ambulatoire en psychiatrie en 2017</t>
  </si>
  <si>
    <t>Carte 1 - Densité de lits et de places d’hospitalisation en psychiatrie en 2017</t>
  </si>
  <si>
    <t>Tableau 1 - Capacités d’accueil et activité en psychiatrie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</si>
</sst>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F_-;\-* #,##0\ _F_-;_-* &quot;-&quot;??\ _F_-;_-@_-"/>
    <numFmt numFmtId="166" formatCode="0.0"/>
    <numFmt numFmtId="167" formatCode="0.0%"/>
    <numFmt numFmtId="168" formatCode="_-* #,##0.00\ _F_-;\-* #,##0.00\ _F_-;_-* &quot;-&quot;??\ _F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color rgb="FF00339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Border="1" applyAlignment="1">
      <alignment horizontal="left" wrapText="1"/>
    </xf>
    <xf numFmtId="165" fontId="2" fillId="2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6" fillId="0" borderId="0" xfId="0" applyFont="1"/>
    <xf numFmtId="0" fontId="8" fillId="2" borderId="0" xfId="0" applyFont="1" applyFill="1"/>
    <xf numFmtId="0" fontId="6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vertical="top" wrapText="1"/>
    </xf>
    <xf numFmtId="165" fontId="6" fillId="0" borderId="0" xfId="0" applyNumberFormat="1" applyFont="1"/>
    <xf numFmtId="167" fontId="6" fillId="0" borderId="0" xfId="4" applyNumberFormat="1" applyFont="1"/>
    <xf numFmtId="9" fontId="6" fillId="0" borderId="0" xfId="4" applyFont="1"/>
    <xf numFmtId="1" fontId="6" fillId="0" borderId="0" xfId="4" applyNumberFormat="1" applyFont="1"/>
    <xf numFmtId="168" fontId="6" fillId="0" borderId="0" xfId="0" applyNumberFormat="1" applyFont="1"/>
    <xf numFmtId="0" fontId="2" fillId="2" borderId="0" xfId="0" applyFont="1" applyFill="1" applyBorder="1" applyAlignment="1"/>
    <xf numFmtId="165" fontId="6" fillId="2" borderId="0" xfId="0" applyNumberFormat="1" applyFont="1" applyFill="1" applyBorder="1"/>
    <xf numFmtId="165" fontId="6" fillId="2" borderId="0" xfId="0" applyNumberFormat="1" applyFont="1" applyFill="1"/>
    <xf numFmtId="0" fontId="6" fillId="2" borderId="0" xfId="0" applyFont="1" applyFill="1" applyBorder="1"/>
    <xf numFmtId="0" fontId="6" fillId="0" borderId="0" xfId="0" applyFont="1" applyAlignment="1">
      <alignment horizontal="left" vertical="center" indent="5"/>
    </xf>
    <xf numFmtId="165" fontId="3" fillId="2" borderId="2" xfId="1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/>
    </xf>
    <xf numFmtId="165" fontId="2" fillId="2" borderId="2" xfId="1" quotePrefix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5" fontId="2" fillId="2" borderId="3" xfId="1" quotePrefix="1" applyNumberFormat="1" applyFont="1" applyFill="1" applyBorder="1" applyAlignment="1">
      <alignment horizontal="right"/>
    </xf>
    <xf numFmtId="165" fontId="3" fillId="2" borderId="3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5" fontId="3" fillId="2" borderId="8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/>
    </xf>
    <xf numFmtId="165" fontId="3" fillId="2" borderId="2" xfId="1" quotePrefix="1" applyNumberFormat="1" applyFont="1" applyFill="1" applyBorder="1" applyAlignment="1">
      <alignment horizontal="right"/>
    </xf>
    <xf numFmtId="165" fontId="2" fillId="0" borderId="2" xfId="1" quotePrefix="1" applyNumberFormat="1" applyFont="1" applyFill="1" applyBorder="1" applyAlignment="1">
      <alignment horizontal="right"/>
    </xf>
    <xf numFmtId="165" fontId="2" fillId="2" borderId="8" xfId="1" applyNumberFormat="1" applyFont="1" applyFill="1" applyBorder="1" applyAlignment="1">
      <alignment horizontal="right"/>
    </xf>
    <xf numFmtId="165" fontId="3" fillId="2" borderId="8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left" wrapText="1" inden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2" fontId="2" fillId="2" borderId="0" xfId="0" applyNumberFormat="1" applyFont="1" applyFill="1" applyBorder="1"/>
    <xf numFmtId="0" fontId="10" fillId="0" borderId="0" xfId="0" applyFont="1"/>
    <xf numFmtId="0" fontId="12" fillId="0" borderId="0" xfId="0" applyFont="1"/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/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quotePrefix="1" applyFont="1" applyBorder="1" applyAlignment="1">
      <alignment horizontal="left" vertical="center" indent="18"/>
    </xf>
    <xf numFmtId="0" fontId="2" fillId="0" borderId="0" xfId="0" applyFont="1" applyFill="1"/>
    <xf numFmtId="3" fontId="2" fillId="0" borderId="0" xfId="0" applyNumberFormat="1" applyFont="1"/>
    <xf numFmtId="0" fontId="13" fillId="2" borderId="0" xfId="0" applyFont="1" applyFill="1"/>
    <xf numFmtId="0" fontId="13" fillId="2" borderId="8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165" fontId="13" fillId="2" borderId="2" xfId="0" applyNumberFormat="1" applyFont="1" applyFill="1" applyBorder="1"/>
    <xf numFmtId="165" fontId="13" fillId="0" borderId="2" xfId="0" applyNumberFormat="1" applyFont="1" applyFill="1" applyBorder="1"/>
    <xf numFmtId="165" fontId="3" fillId="2" borderId="3" xfId="1" quotePrefix="1" applyNumberFormat="1" applyFont="1" applyFill="1" applyBorder="1" applyAlignment="1">
      <alignment horizontal="right"/>
    </xf>
    <xf numFmtId="0" fontId="13" fillId="2" borderId="8" xfId="0" applyFont="1" applyFill="1" applyBorder="1"/>
    <xf numFmtId="165" fontId="13" fillId="2" borderId="3" xfId="0" applyNumberFormat="1" applyFont="1" applyFill="1" applyBorder="1"/>
    <xf numFmtId="0" fontId="13" fillId="2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 3" xfId="2"/>
    <cellStyle name="Normal 4" xfId="3"/>
    <cellStyle name="Pourcentage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4"/>
  <sheetViews>
    <sheetView showGridLines="0" tabSelected="1" zoomScaleNormal="100" workbookViewId="0">
      <selection activeCell="D12" sqref="D12"/>
    </sheetView>
  </sheetViews>
  <sheetFormatPr baseColWidth="10" defaultColWidth="11.42578125" defaultRowHeight="11.25" x14ac:dyDescent="0.2"/>
  <cols>
    <col min="1" max="1" width="3.7109375" style="4" customWidth="1"/>
    <col min="2" max="2" width="31.140625" style="4" customWidth="1"/>
    <col min="3" max="3" width="13.140625" style="4" customWidth="1"/>
    <col min="4" max="5" width="11.42578125" style="4"/>
    <col min="6" max="6" width="14.42578125" style="61" bestFit="1" customWidth="1"/>
    <col min="7" max="7" width="13.42578125" style="4" customWidth="1"/>
    <col min="8" max="9" width="11.42578125" style="4"/>
    <col min="10" max="10" width="11.42578125" style="61"/>
    <col min="11" max="11" width="13.42578125" style="6" customWidth="1"/>
    <col min="12" max="12" width="11.7109375" style="4" bestFit="1" customWidth="1"/>
    <col min="13" max="14" width="12.7109375" style="4" bestFit="1" customWidth="1"/>
    <col min="15" max="16" width="11.7109375" style="4" bestFit="1" customWidth="1"/>
    <col min="17" max="17" width="11.42578125" style="4"/>
    <col min="18" max="18" width="12.7109375" style="4" bestFit="1" customWidth="1"/>
    <col min="19" max="16384" width="11.42578125" style="4"/>
  </cols>
  <sheetData>
    <row r="1" spans="2:18" ht="7.5" customHeight="1" x14ac:dyDescent="0.2"/>
    <row r="2" spans="2:18" x14ac:dyDescent="0.2">
      <c r="B2" s="64" t="s">
        <v>187</v>
      </c>
      <c r="C2" s="5"/>
      <c r="D2" s="6"/>
      <c r="E2" s="6"/>
      <c r="F2" s="76"/>
      <c r="G2" s="93"/>
      <c r="H2" s="93"/>
      <c r="I2" s="93"/>
      <c r="J2" s="93"/>
      <c r="L2" s="7"/>
      <c r="M2" s="7"/>
      <c r="N2" s="6"/>
    </row>
    <row r="3" spans="2:18" x14ac:dyDescent="0.2">
      <c r="B3" s="8"/>
      <c r="C3" s="5"/>
      <c r="D3" s="6"/>
      <c r="E3" s="6"/>
      <c r="F3" s="76"/>
      <c r="G3" s="5"/>
      <c r="H3" s="6"/>
      <c r="I3" s="6"/>
      <c r="J3" s="76"/>
    </row>
    <row r="4" spans="2:18" ht="34.5" customHeight="1" x14ac:dyDescent="0.2">
      <c r="B4" s="1"/>
      <c r="C4" s="94" t="s">
        <v>0</v>
      </c>
      <c r="D4" s="94"/>
      <c r="E4" s="94"/>
      <c r="F4" s="94"/>
      <c r="G4" s="94" t="s">
        <v>1</v>
      </c>
      <c r="H4" s="94"/>
      <c r="I4" s="94"/>
      <c r="J4" s="94"/>
      <c r="K4" s="95" t="s">
        <v>142</v>
      </c>
    </row>
    <row r="5" spans="2:18" ht="15.75" customHeight="1" x14ac:dyDescent="0.2">
      <c r="B5" s="25"/>
      <c r="C5" s="98" t="s">
        <v>2</v>
      </c>
      <c r="D5" s="99" t="s">
        <v>3</v>
      </c>
      <c r="E5" s="99"/>
      <c r="F5" s="98" t="s">
        <v>4</v>
      </c>
      <c r="G5" s="98" t="s">
        <v>2</v>
      </c>
      <c r="H5" s="99" t="s">
        <v>3</v>
      </c>
      <c r="I5" s="99"/>
      <c r="J5" s="98" t="s">
        <v>4</v>
      </c>
      <c r="K5" s="96"/>
      <c r="L5" s="9"/>
    </row>
    <row r="6" spans="2:18" ht="24" customHeight="1" x14ac:dyDescent="0.2">
      <c r="B6" s="25"/>
      <c r="C6" s="98"/>
      <c r="D6" s="35" t="s">
        <v>5</v>
      </c>
      <c r="E6" s="35" t="s">
        <v>6</v>
      </c>
      <c r="F6" s="98"/>
      <c r="G6" s="98"/>
      <c r="H6" s="35" t="s">
        <v>5</v>
      </c>
      <c r="I6" s="35" t="s">
        <v>6</v>
      </c>
      <c r="J6" s="98"/>
      <c r="K6" s="97"/>
    </row>
    <row r="7" spans="2:18" ht="15" customHeight="1" x14ac:dyDescent="0.2">
      <c r="B7" s="87" t="s">
        <v>7</v>
      </c>
      <c r="C7" s="88"/>
      <c r="D7" s="88"/>
      <c r="E7" s="88"/>
      <c r="F7" s="88"/>
      <c r="G7" s="88"/>
      <c r="H7" s="88"/>
      <c r="I7" s="88"/>
      <c r="J7" s="88"/>
      <c r="K7" s="89"/>
    </row>
    <row r="8" spans="2:18" x14ac:dyDescent="0.2">
      <c r="B8" s="26" t="s">
        <v>8</v>
      </c>
      <c r="C8" s="28"/>
      <c r="D8" s="28"/>
      <c r="E8" s="28"/>
      <c r="F8" s="77"/>
      <c r="G8" s="28"/>
      <c r="H8" s="28"/>
      <c r="I8" s="28"/>
      <c r="J8" s="28"/>
      <c r="K8" s="28"/>
      <c r="M8" s="9"/>
      <c r="N8" s="9"/>
      <c r="O8" s="9"/>
    </row>
    <row r="9" spans="2:18" x14ac:dyDescent="0.2">
      <c r="B9" s="36" t="s">
        <v>9</v>
      </c>
      <c r="C9" s="20">
        <v>33013</v>
      </c>
      <c r="D9" s="20">
        <v>6860</v>
      </c>
      <c r="E9" s="20">
        <v>13551</v>
      </c>
      <c r="F9" s="78">
        <f>SUM(C9:E9)</f>
        <v>53424</v>
      </c>
      <c r="G9" s="20">
        <v>1598</v>
      </c>
      <c r="H9" s="21">
        <v>377</v>
      </c>
      <c r="I9" s="20">
        <v>253</v>
      </c>
      <c r="J9" s="19">
        <f>SUM(G9:I9)</f>
        <v>2228</v>
      </c>
      <c r="K9" s="19">
        <f>J9+F9</f>
        <v>55652</v>
      </c>
      <c r="M9" s="9"/>
      <c r="N9" s="9"/>
      <c r="O9" s="9"/>
    </row>
    <row r="10" spans="2:18" x14ac:dyDescent="0.2">
      <c r="B10" s="36" t="s">
        <v>10</v>
      </c>
      <c r="C10" s="20">
        <v>10579208</v>
      </c>
      <c r="D10" s="20">
        <v>2106973</v>
      </c>
      <c r="E10" s="20">
        <v>4756982</v>
      </c>
      <c r="F10" s="78">
        <f>SUM(C10:E10)</f>
        <v>17443163</v>
      </c>
      <c r="G10" s="20">
        <v>355078</v>
      </c>
      <c r="H10" s="21">
        <v>81242</v>
      </c>
      <c r="I10" s="20">
        <f>81696-1373+2868</f>
        <v>83191</v>
      </c>
      <c r="J10" s="19">
        <f>SUM(G10:I10)</f>
        <v>519511</v>
      </c>
      <c r="K10" s="19">
        <f>J10+F10</f>
        <v>17962674</v>
      </c>
      <c r="M10" s="9"/>
      <c r="R10" s="9"/>
    </row>
    <row r="11" spans="2:18" x14ac:dyDescent="0.2">
      <c r="B11" s="27" t="s">
        <v>11</v>
      </c>
      <c r="C11" s="20"/>
      <c r="D11" s="20"/>
      <c r="E11" s="20"/>
      <c r="F11" s="79"/>
      <c r="G11" s="20"/>
      <c r="H11" s="20"/>
      <c r="I11" s="20"/>
      <c r="J11" s="19"/>
      <c r="K11" s="19"/>
      <c r="M11" s="9"/>
      <c r="N11" s="9"/>
      <c r="O11" s="9"/>
      <c r="Q11" s="9"/>
    </row>
    <row r="12" spans="2:18" x14ac:dyDescent="0.2">
      <c r="B12" s="36" t="s">
        <v>12</v>
      </c>
      <c r="C12" s="20">
        <v>2421</v>
      </c>
      <c r="D12" s="20">
        <v>183</v>
      </c>
      <c r="E12" s="21">
        <v>0</v>
      </c>
      <c r="F12" s="78">
        <f>SUM(C12:E12)</f>
        <v>2604</v>
      </c>
      <c r="G12" s="20">
        <f>692-2</f>
        <v>690</v>
      </c>
      <c r="H12" s="20">
        <v>68</v>
      </c>
      <c r="I12" s="21">
        <v>0</v>
      </c>
      <c r="J12" s="30">
        <f>SUM(G12:I12)</f>
        <v>758</v>
      </c>
      <c r="K12" s="19">
        <f>J12+F12</f>
        <v>3362</v>
      </c>
      <c r="M12" s="9"/>
      <c r="N12" s="9"/>
      <c r="P12" s="10"/>
    </row>
    <row r="13" spans="2:18" x14ac:dyDescent="0.2">
      <c r="B13" s="36" t="s">
        <v>10</v>
      </c>
      <c r="C13" s="20">
        <v>608619</v>
      </c>
      <c r="D13" s="20">
        <v>46843</v>
      </c>
      <c r="E13" s="21">
        <v>0</v>
      </c>
      <c r="F13" s="78">
        <f>SUM(C13:E13)</f>
        <v>655462</v>
      </c>
      <c r="G13" s="29">
        <v>111912</v>
      </c>
      <c r="H13" s="29">
        <v>6097</v>
      </c>
      <c r="I13" s="21">
        <v>0</v>
      </c>
      <c r="J13" s="30">
        <f>SUM(G13:I13)</f>
        <v>118009</v>
      </c>
      <c r="K13" s="19">
        <f>J13+F13</f>
        <v>773471</v>
      </c>
      <c r="M13" s="10"/>
      <c r="N13" s="11"/>
      <c r="O13" s="11"/>
    </row>
    <row r="14" spans="2:18" x14ac:dyDescent="0.2">
      <c r="B14" s="27" t="s">
        <v>13</v>
      </c>
      <c r="C14" s="20"/>
      <c r="D14" s="20"/>
      <c r="E14" s="20"/>
      <c r="F14" s="79"/>
      <c r="G14" s="20"/>
      <c r="H14" s="20"/>
      <c r="I14" s="20"/>
      <c r="J14" s="19"/>
      <c r="K14" s="19"/>
    </row>
    <row r="15" spans="2:18" x14ac:dyDescent="0.2">
      <c r="B15" s="36" t="s">
        <v>9</v>
      </c>
      <c r="C15" s="21">
        <v>569</v>
      </c>
      <c r="D15" s="21">
        <v>677</v>
      </c>
      <c r="E15" s="21">
        <v>249</v>
      </c>
      <c r="F15" s="78">
        <f>SUM(C15:E15)</f>
        <v>1495</v>
      </c>
      <c r="G15" s="21">
        <v>0</v>
      </c>
      <c r="H15" s="21">
        <v>0</v>
      </c>
      <c r="I15" s="21">
        <v>0</v>
      </c>
      <c r="J15" s="30" t="s">
        <v>143</v>
      </c>
      <c r="K15" s="30">
        <f>F15</f>
        <v>1495</v>
      </c>
      <c r="L15" s="9"/>
      <c r="M15" s="9"/>
      <c r="N15" s="9"/>
    </row>
    <row r="16" spans="2:18" x14ac:dyDescent="0.2">
      <c r="B16" s="36" t="s">
        <v>10</v>
      </c>
      <c r="C16" s="21">
        <v>140713</v>
      </c>
      <c r="D16" s="21">
        <v>161871</v>
      </c>
      <c r="E16" s="21">
        <v>83297</v>
      </c>
      <c r="F16" s="78">
        <f>SUM(C16:E16)</f>
        <v>385881</v>
      </c>
      <c r="G16" s="21">
        <v>0</v>
      </c>
      <c r="H16" s="21">
        <v>0</v>
      </c>
      <c r="I16" s="21">
        <v>0</v>
      </c>
      <c r="J16" s="30" t="s">
        <v>143</v>
      </c>
      <c r="K16" s="30">
        <f>F16</f>
        <v>385881</v>
      </c>
      <c r="M16" s="9"/>
      <c r="N16" s="9"/>
    </row>
    <row r="17" spans="2:15" ht="11.25" customHeight="1" x14ac:dyDescent="0.2">
      <c r="B17" s="27" t="s">
        <v>14</v>
      </c>
      <c r="C17" s="20"/>
      <c r="D17" s="20"/>
      <c r="E17" s="20"/>
      <c r="F17" s="80"/>
      <c r="G17" s="20"/>
      <c r="H17" s="20"/>
      <c r="I17" s="20"/>
      <c r="J17" s="19"/>
      <c r="K17" s="19"/>
      <c r="N17" s="10"/>
    </row>
    <row r="18" spans="2:15" x14ac:dyDescent="0.2">
      <c r="B18" s="36" t="s">
        <v>12</v>
      </c>
      <c r="C18" s="21">
        <v>803</v>
      </c>
      <c r="D18" s="21">
        <v>191</v>
      </c>
      <c r="E18" s="21">
        <v>0</v>
      </c>
      <c r="F18" s="81">
        <f>SUM(C18:E18)</f>
        <v>994</v>
      </c>
      <c r="G18" s="21">
        <v>0</v>
      </c>
      <c r="H18" s="21">
        <v>0</v>
      </c>
      <c r="I18" s="21">
        <v>0</v>
      </c>
      <c r="J18" s="30" t="s">
        <v>143</v>
      </c>
      <c r="K18" s="30">
        <f>F18</f>
        <v>994</v>
      </c>
    </row>
    <row r="19" spans="2:15" x14ac:dyDescent="0.2">
      <c r="B19" s="36" t="s">
        <v>10</v>
      </c>
      <c r="C19" s="31">
        <v>200069</v>
      </c>
      <c r="D19" s="31">
        <v>45834</v>
      </c>
      <c r="E19" s="31">
        <v>0</v>
      </c>
      <c r="F19" s="82">
        <f>SUM(C19:E19)</f>
        <v>245903</v>
      </c>
      <c r="G19" s="31">
        <v>0</v>
      </c>
      <c r="H19" s="31">
        <v>0</v>
      </c>
      <c r="I19" s="21">
        <v>0</v>
      </c>
      <c r="J19" s="30" t="s">
        <v>143</v>
      </c>
      <c r="K19" s="30">
        <f>F19</f>
        <v>245903</v>
      </c>
    </row>
    <row r="20" spans="2:15" x14ac:dyDescent="0.2">
      <c r="B20" s="27" t="s">
        <v>15</v>
      </c>
      <c r="C20" s="21"/>
      <c r="D20" s="21"/>
      <c r="E20" s="21"/>
      <c r="F20" s="30"/>
      <c r="G20" s="21"/>
      <c r="H20" s="21"/>
      <c r="I20" s="21"/>
      <c r="J20" s="30"/>
      <c r="K20" s="19"/>
    </row>
    <row r="21" spans="2:15" x14ac:dyDescent="0.2">
      <c r="B21" s="36" t="s">
        <v>12</v>
      </c>
      <c r="C21" s="21">
        <v>472</v>
      </c>
      <c r="D21" s="21">
        <v>42</v>
      </c>
      <c r="E21" s="21">
        <v>15</v>
      </c>
      <c r="F21" s="30">
        <f>SUM(C21:E21)</f>
        <v>529</v>
      </c>
      <c r="G21" s="21">
        <v>47</v>
      </c>
      <c r="H21" s="21">
        <v>0</v>
      </c>
      <c r="I21" s="21">
        <v>0</v>
      </c>
      <c r="J21" s="30">
        <f>SUM(G21:I21)</f>
        <v>47</v>
      </c>
      <c r="K21" s="19">
        <f>J21+F21</f>
        <v>576</v>
      </c>
    </row>
    <row r="22" spans="2:15" x14ac:dyDescent="0.2">
      <c r="B22" s="36" t="s">
        <v>10</v>
      </c>
      <c r="C22" s="21">
        <v>125076</v>
      </c>
      <c r="D22" s="21">
        <v>11834</v>
      </c>
      <c r="E22" s="21">
        <v>5446</v>
      </c>
      <c r="F22" s="30">
        <f>SUM(C22:E22)</f>
        <v>142356</v>
      </c>
      <c r="G22" s="21">
        <v>6401</v>
      </c>
      <c r="H22" s="21">
        <v>0</v>
      </c>
      <c r="I22" s="21">
        <v>0</v>
      </c>
      <c r="J22" s="30">
        <f>SUM(G22:I22)</f>
        <v>6401</v>
      </c>
      <c r="K22" s="19">
        <f>J22+F22</f>
        <v>148757</v>
      </c>
    </row>
    <row r="23" spans="2:15" x14ac:dyDescent="0.2">
      <c r="B23" s="27" t="s">
        <v>136</v>
      </c>
      <c r="C23" s="21"/>
      <c r="D23" s="21"/>
      <c r="E23" s="21"/>
      <c r="F23" s="30"/>
      <c r="G23" s="21"/>
      <c r="H23" s="21"/>
      <c r="I23" s="21"/>
      <c r="J23" s="30"/>
      <c r="K23" s="19"/>
    </row>
    <row r="24" spans="2:15" x14ac:dyDescent="0.2">
      <c r="B24" s="36" t="s">
        <v>12</v>
      </c>
      <c r="C24" s="21">
        <v>413</v>
      </c>
      <c r="D24" s="21">
        <v>34</v>
      </c>
      <c r="E24" s="21">
        <v>20</v>
      </c>
      <c r="F24" s="30">
        <f>SUM(C24:E24)</f>
        <v>467</v>
      </c>
      <c r="G24" s="21">
        <v>39</v>
      </c>
      <c r="H24" s="21">
        <v>8</v>
      </c>
      <c r="I24" s="21">
        <v>0</v>
      </c>
      <c r="J24" s="30">
        <f>SUM(G24:I24)</f>
        <v>47</v>
      </c>
      <c r="K24" s="19">
        <f>J24+F24</f>
        <v>514</v>
      </c>
      <c r="N24" s="9"/>
      <c r="O24" s="9"/>
    </row>
    <row r="25" spans="2:15" x14ac:dyDescent="0.2">
      <c r="B25" s="37" t="s">
        <v>10</v>
      </c>
      <c r="C25" s="23">
        <v>112027</v>
      </c>
      <c r="D25" s="23">
        <v>8723</v>
      </c>
      <c r="E25" s="23">
        <v>9791</v>
      </c>
      <c r="F25" s="83">
        <f>SUM(C25:E25)</f>
        <v>130541</v>
      </c>
      <c r="G25" s="23">
        <v>11099</v>
      </c>
      <c r="H25" s="23">
        <v>2093</v>
      </c>
      <c r="I25" s="23">
        <v>0</v>
      </c>
      <c r="J25" s="83">
        <f>SUM(G25:I25)</f>
        <v>13192</v>
      </c>
      <c r="K25" s="24">
        <f>J25+F25</f>
        <v>143733</v>
      </c>
      <c r="N25" s="9"/>
      <c r="O25" s="9"/>
    </row>
    <row r="26" spans="2:15" ht="15" customHeight="1" x14ac:dyDescent="0.2">
      <c r="B26" s="87" t="s">
        <v>16</v>
      </c>
      <c r="C26" s="88"/>
      <c r="D26" s="88"/>
      <c r="E26" s="88"/>
      <c r="F26" s="88"/>
      <c r="G26" s="88"/>
      <c r="H26" s="88"/>
      <c r="I26" s="88"/>
      <c r="J26" s="88"/>
      <c r="K26" s="89"/>
    </row>
    <row r="27" spans="2:15" x14ac:dyDescent="0.2">
      <c r="B27" s="38" t="s">
        <v>17</v>
      </c>
      <c r="C27" s="32"/>
      <c r="D27" s="32"/>
      <c r="E27" s="32"/>
      <c r="F27" s="84"/>
      <c r="G27" s="32"/>
      <c r="H27" s="32"/>
      <c r="I27" s="32"/>
      <c r="J27" s="33"/>
      <c r="K27" s="33"/>
      <c r="N27" s="9"/>
      <c r="O27" s="9"/>
    </row>
    <row r="28" spans="2:15" x14ac:dyDescent="0.2">
      <c r="B28" s="40" t="s">
        <v>12</v>
      </c>
      <c r="C28" s="20">
        <v>13533</v>
      </c>
      <c r="D28" s="20">
        <v>3440</v>
      </c>
      <c r="E28" s="21">
        <v>1465</v>
      </c>
      <c r="F28" s="81">
        <f>SUM(C28:E28)</f>
        <v>18438</v>
      </c>
      <c r="G28" s="20">
        <v>7601</v>
      </c>
      <c r="H28" s="20">
        <v>1730</v>
      </c>
      <c r="I28" s="21">
        <v>126</v>
      </c>
      <c r="J28" s="30">
        <f>SUM(G28:I28)</f>
        <v>9457</v>
      </c>
      <c r="K28" s="19">
        <f>J28+F28</f>
        <v>27895</v>
      </c>
      <c r="M28" s="9"/>
    </row>
    <row r="29" spans="2:15" x14ac:dyDescent="0.2">
      <c r="B29" s="40" t="s">
        <v>10</v>
      </c>
      <c r="C29" s="20">
        <v>2390391</v>
      </c>
      <c r="D29" s="20">
        <v>600519</v>
      </c>
      <c r="E29" s="21">
        <v>504230</v>
      </c>
      <c r="F29" s="81">
        <f>SUM(C29:E29)</f>
        <v>3495140</v>
      </c>
      <c r="G29" s="20">
        <v>947579</v>
      </c>
      <c r="H29" s="20">
        <v>290504</v>
      </c>
      <c r="I29" s="21">
        <v>25030</v>
      </c>
      <c r="J29" s="30">
        <f>SUM(G29:I29)</f>
        <v>1263113</v>
      </c>
      <c r="K29" s="19">
        <f>J29+F29</f>
        <v>4758253</v>
      </c>
      <c r="L29" s="9"/>
      <c r="M29" s="9"/>
      <c r="N29" s="11"/>
      <c r="O29" s="11"/>
    </row>
    <row r="30" spans="2:15" x14ac:dyDescent="0.2">
      <c r="B30" s="39" t="s">
        <v>18</v>
      </c>
      <c r="C30" s="20"/>
      <c r="D30" s="20"/>
      <c r="E30" s="20"/>
      <c r="F30" s="80"/>
      <c r="G30" s="20"/>
      <c r="H30" s="20"/>
      <c r="I30" s="20"/>
      <c r="J30" s="19"/>
      <c r="K30" s="19"/>
    </row>
    <row r="31" spans="2:15" x14ac:dyDescent="0.2">
      <c r="B31" s="40" t="s">
        <v>12</v>
      </c>
      <c r="C31" s="20">
        <v>771</v>
      </c>
      <c r="D31" s="20">
        <v>221</v>
      </c>
      <c r="E31" s="20">
        <v>155</v>
      </c>
      <c r="F31" s="81">
        <f>SUM(C31:E31)</f>
        <v>1147</v>
      </c>
      <c r="G31" s="20">
        <v>70</v>
      </c>
      <c r="H31" s="20">
        <v>44</v>
      </c>
      <c r="I31" s="20">
        <v>1</v>
      </c>
      <c r="J31" s="19">
        <f>SUM(G31:I31)</f>
        <v>115</v>
      </c>
      <c r="K31" s="19">
        <f>J31+F31</f>
        <v>1262</v>
      </c>
      <c r="L31" s="12"/>
    </row>
    <row r="32" spans="2:15" x14ac:dyDescent="0.2">
      <c r="B32" s="40" t="s">
        <v>10</v>
      </c>
      <c r="C32" s="20">
        <v>62624</v>
      </c>
      <c r="D32" s="20">
        <v>50918</v>
      </c>
      <c r="E32" s="20">
        <v>27532</v>
      </c>
      <c r="F32" s="81">
        <f>SUM(C32:E32)</f>
        <v>141074</v>
      </c>
      <c r="G32" s="20">
        <v>3907</v>
      </c>
      <c r="H32" s="34">
        <v>2715</v>
      </c>
      <c r="I32" s="20">
        <v>215</v>
      </c>
      <c r="J32" s="19">
        <f>SUM(G32:I32)</f>
        <v>6837</v>
      </c>
      <c r="K32" s="19">
        <f>J32+F32</f>
        <v>147911</v>
      </c>
      <c r="N32" s="9"/>
      <c r="O32" s="9"/>
    </row>
    <row r="33" spans="2:16" x14ac:dyDescent="0.2">
      <c r="B33" s="39" t="s">
        <v>19</v>
      </c>
      <c r="C33" s="20"/>
      <c r="D33" s="20"/>
      <c r="E33" s="20"/>
      <c r="F33" s="19"/>
      <c r="G33" s="20"/>
      <c r="H33" s="20"/>
      <c r="I33" s="20"/>
      <c r="J33" s="19"/>
      <c r="K33" s="19"/>
      <c r="N33" s="9"/>
      <c r="O33" s="9"/>
    </row>
    <row r="34" spans="2:16" x14ac:dyDescent="0.2">
      <c r="B34" s="40" t="s">
        <v>20</v>
      </c>
      <c r="C34" s="20">
        <v>192</v>
      </c>
      <c r="D34" s="20">
        <v>14</v>
      </c>
      <c r="E34" s="20" t="s">
        <v>143</v>
      </c>
      <c r="F34" s="19">
        <f>SUM(C34:E34)</f>
        <v>206</v>
      </c>
      <c r="G34" s="20">
        <v>92</v>
      </c>
      <c r="H34" s="20">
        <v>1</v>
      </c>
      <c r="I34" s="20" t="s">
        <v>143</v>
      </c>
      <c r="J34" s="19">
        <f>SUM(G34:I34)</f>
        <v>93</v>
      </c>
      <c r="K34" s="19">
        <f>J34+F34</f>
        <v>299</v>
      </c>
      <c r="L34" s="9"/>
    </row>
    <row r="35" spans="2:16" x14ac:dyDescent="0.2">
      <c r="B35" s="41" t="s">
        <v>10</v>
      </c>
      <c r="C35" s="22">
        <v>156405</v>
      </c>
      <c r="D35" s="22">
        <v>26892</v>
      </c>
      <c r="E35" s="22" t="s">
        <v>143</v>
      </c>
      <c r="F35" s="24">
        <f>SUM(C35:E35)</f>
        <v>183297</v>
      </c>
      <c r="G35" s="22">
        <v>30063</v>
      </c>
      <c r="H35" s="22">
        <v>1606</v>
      </c>
      <c r="I35" s="22" t="s">
        <v>143</v>
      </c>
      <c r="J35" s="24">
        <f>SUM(G35:I35)</f>
        <v>31669</v>
      </c>
      <c r="K35" s="24">
        <f>J35+F35</f>
        <v>214966</v>
      </c>
      <c r="L35" s="9"/>
      <c r="N35" s="9"/>
      <c r="O35" s="9"/>
    </row>
    <row r="36" spans="2:16" ht="15" customHeight="1" x14ac:dyDescent="0.2">
      <c r="B36" s="90" t="s">
        <v>21</v>
      </c>
      <c r="C36" s="91"/>
      <c r="D36" s="91"/>
      <c r="E36" s="91"/>
      <c r="F36" s="91"/>
      <c r="G36" s="91"/>
      <c r="H36" s="91"/>
      <c r="I36" s="91"/>
      <c r="J36" s="91"/>
      <c r="K36" s="92"/>
    </row>
    <row r="37" spans="2:16" ht="12" customHeight="1" x14ac:dyDescent="0.2">
      <c r="B37" s="42" t="s">
        <v>138</v>
      </c>
      <c r="C37" s="32"/>
      <c r="D37" s="32"/>
      <c r="E37" s="32"/>
      <c r="F37" s="84"/>
      <c r="G37" s="32"/>
      <c r="H37" s="32"/>
      <c r="I37" s="32"/>
      <c r="J37" s="33"/>
      <c r="K37" s="33"/>
      <c r="N37" s="11"/>
      <c r="O37" s="11"/>
    </row>
    <row r="38" spans="2:16" ht="12.75" customHeight="1" x14ac:dyDescent="0.2">
      <c r="B38" s="40" t="s">
        <v>140</v>
      </c>
      <c r="C38" s="20">
        <v>1587</v>
      </c>
      <c r="D38" s="20">
        <v>207</v>
      </c>
      <c r="E38" s="20" t="s">
        <v>143</v>
      </c>
      <c r="F38" s="81">
        <f>SUM(C38:E38)</f>
        <v>1794</v>
      </c>
      <c r="G38" s="20">
        <v>1172</v>
      </c>
      <c r="H38" s="20">
        <v>170</v>
      </c>
      <c r="I38" s="21">
        <v>0</v>
      </c>
      <c r="J38" s="30">
        <f>SUM(G38:I38)</f>
        <v>1342</v>
      </c>
      <c r="K38" s="19">
        <f>J38+F38</f>
        <v>3136</v>
      </c>
    </row>
    <row r="39" spans="2:16" x14ac:dyDescent="0.2">
      <c r="B39" s="40" t="s">
        <v>145</v>
      </c>
      <c r="C39" s="20">
        <v>7767372</v>
      </c>
      <c r="D39" s="20">
        <v>998038</v>
      </c>
      <c r="E39" s="20" t="s">
        <v>143</v>
      </c>
      <c r="F39" s="81">
        <f>SUM(C39:E39)</f>
        <v>8765410</v>
      </c>
      <c r="G39" s="20">
        <v>3747858</v>
      </c>
      <c r="H39" s="20">
        <v>548084</v>
      </c>
      <c r="I39" s="21">
        <v>0</v>
      </c>
      <c r="J39" s="30">
        <f>SUM(G39:I39)</f>
        <v>4295942</v>
      </c>
      <c r="K39" s="19">
        <f>J39+F39</f>
        <v>13061352</v>
      </c>
    </row>
    <row r="40" spans="2:16" x14ac:dyDescent="0.2">
      <c r="B40" s="39" t="s">
        <v>139</v>
      </c>
      <c r="C40" s="20"/>
      <c r="D40" s="20"/>
      <c r="E40" s="20"/>
      <c r="F40" s="80"/>
      <c r="G40" s="20"/>
      <c r="H40" s="20"/>
      <c r="I40" s="21"/>
      <c r="J40" s="30"/>
      <c r="K40" s="19"/>
    </row>
    <row r="41" spans="2:16" x14ac:dyDescent="0.2">
      <c r="B41" s="40" t="s">
        <v>146</v>
      </c>
      <c r="C41" s="20">
        <v>856</v>
      </c>
      <c r="D41" s="20">
        <v>139</v>
      </c>
      <c r="E41" s="20" t="s">
        <v>143</v>
      </c>
      <c r="F41" s="81">
        <f>SUM(C41:E41)</f>
        <v>995</v>
      </c>
      <c r="G41" s="20">
        <v>335</v>
      </c>
      <c r="H41" s="20">
        <v>37</v>
      </c>
      <c r="I41" s="21" t="s">
        <v>143</v>
      </c>
      <c r="J41" s="30">
        <f>SUM(G41:I41)</f>
        <v>372</v>
      </c>
      <c r="K41" s="19">
        <f>J41+F41</f>
        <v>1367</v>
      </c>
      <c r="M41" s="9"/>
    </row>
    <row r="42" spans="2:16" x14ac:dyDescent="0.2">
      <c r="B42" s="40" t="s">
        <v>145</v>
      </c>
      <c r="C42" s="20">
        <v>1368494</v>
      </c>
      <c r="D42" s="20">
        <v>122340</v>
      </c>
      <c r="E42" s="20" t="s">
        <v>143</v>
      </c>
      <c r="F42" s="81">
        <f>SUM(C42:E42)</f>
        <v>1490834</v>
      </c>
      <c r="G42" s="20">
        <v>350862</v>
      </c>
      <c r="H42" s="20">
        <v>25313</v>
      </c>
      <c r="I42" s="21" t="s">
        <v>143</v>
      </c>
      <c r="J42" s="30">
        <f>SUM(G42:I42)</f>
        <v>376175</v>
      </c>
      <c r="K42" s="19">
        <f>J42+F42</f>
        <v>1867009</v>
      </c>
      <c r="M42" s="11"/>
    </row>
    <row r="43" spans="2:16" ht="22.5" x14ac:dyDescent="0.2">
      <c r="B43" s="39" t="s">
        <v>147</v>
      </c>
      <c r="C43" s="20"/>
      <c r="D43" s="20"/>
      <c r="E43" s="20"/>
      <c r="F43" s="80"/>
      <c r="G43" s="20"/>
      <c r="H43" s="20"/>
      <c r="I43" s="21"/>
      <c r="J43" s="30"/>
      <c r="K43" s="19"/>
    </row>
    <row r="44" spans="2:16" x14ac:dyDescent="0.2">
      <c r="B44" s="40" t="s">
        <v>20</v>
      </c>
      <c r="C44" s="20">
        <v>1079</v>
      </c>
      <c r="D44" s="20">
        <v>122</v>
      </c>
      <c r="E44" s="20" t="s">
        <v>143</v>
      </c>
      <c r="F44" s="81">
        <f>SUM(C44:E44)</f>
        <v>1201</v>
      </c>
      <c r="G44" s="20">
        <v>637</v>
      </c>
      <c r="H44" s="20">
        <v>57</v>
      </c>
      <c r="I44" s="21">
        <v>0</v>
      </c>
      <c r="J44" s="30">
        <f>SUM(G44:I44)</f>
        <v>694</v>
      </c>
      <c r="K44" s="19">
        <f>J44+F44</f>
        <v>1895</v>
      </c>
    </row>
    <row r="45" spans="2:16" x14ac:dyDescent="0.2">
      <c r="B45" s="40" t="s">
        <v>145</v>
      </c>
      <c r="C45" s="20">
        <v>1982386</v>
      </c>
      <c r="D45" s="20">
        <v>318005</v>
      </c>
      <c r="E45" s="20" t="s">
        <v>143</v>
      </c>
      <c r="F45" s="81">
        <f>SUM(C45:E45)</f>
        <v>2300391</v>
      </c>
      <c r="G45" s="20">
        <v>662507</v>
      </c>
      <c r="H45" s="20">
        <v>77010</v>
      </c>
      <c r="I45" s="21">
        <v>0</v>
      </c>
      <c r="J45" s="30">
        <f>SUM(G45:I45)</f>
        <v>739517</v>
      </c>
      <c r="K45" s="19">
        <f>J45+F45</f>
        <v>3039908</v>
      </c>
      <c r="L45" s="13"/>
    </row>
    <row r="46" spans="2:16" ht="22.5" x14ac:dyDescent="0.2">
      <c r="B46" s="39" t="s">
        <v>137</v>
      </c>
      <c r="C46" s="20"/>
      <c r="D46" s="20"/>
      <c r="E46" s="20"/>
      <c r="F46" s="80"/>
      <c r="G46" s="20"/>
      <c r="H46" s="20"/>
      <c r="I46" s="20"/>
      <c r="J46" s="19"/>
      <c r="K46" s="19"/>
      <c r="M46" s="10"/>
    </row>
    <row r="47" spans="2:16" x14ac:dyDescent="0.2">
      <c r="B47" s="41" t="s">
        <v>145</v>
      </c>
      <c r="C47" s="22">
        <f>1152603+359406+886520</f>
        <v>2398529</v>
      </c>
      <c r="D47" s="22">
        <f>162826+84527+86018+618</f>
        <v>333989</v>
      </c>
      <c r="E47" s="22">
        <v>0</v>
      </c>
      <c r="F47" s="85">
        <f>SUM(C47:E47)</f>
        <v>2732518</v>
      </c>
      <c r="G47" s="22">
        <f>54668+34889+127894+104564</f>
        <v>322015</v>
      </c>
      <c r="H47" s="22">
        <f>3901+1724+8474+6085</f>
        <v>20184</v>
      </c>
      <c r="I47" s="23">
        <v>0</v>
      </c>
      <c r="J47" s="83">
        <f>SUM(G47:I47)</f>
        <v>342199</v>
      </c>
      <c r="K47" s="24">
        <f>J47+F47</f>
        <v>3074717</v>
      </c>
      <c r="L47" s="9"/>
      <c r="M47" s="9"/>
      <c r="P47" s="9"/>
    </row>
    <row r="48" spans="2:16" x14ac:dyDescent="0.2">
      <c r="B48" s="14" t="s">
        <v>148</v>
      </c>
      <c r="C48" s="2"/>
      <c r="D48" s="2"/>
      <c r="E48" s="2"/>
      <c r="F48" s="3"/>
      <c r="G48" s="2"/>
      <c r="H48" s="2"/>
      <c r="I48" s="2"/>
      <c r="J48" s="3"/>
      <c r="K48" s="3"/>
      <c r="L48" s="13"/>
    </row>
    <row r="49" spans="2:11" x14ac:dyDescent="0.2">
      <c r="B49" s="5" t="s">
        <v>149</v>
      </c>
      <c r="C49" s="2"/>
      <c r="D49" s="2"/>
      <c r="E49" s="2"/>
      <c r="F49" s="3"/>
      <c r="G49" s="2"/>
      <c r="H49" s="2"/>
      <c r="I49" s="2"/>
      <c r="J49" s="3"/>
      <c r="K49" s="3"/>
    </row>
    <row r="50" spans="2:11" x14ac:dyDescent="0.2">
      <c r="B50" s="5" t="s">
        <v>150</v>
      </c>
      <c r="C50" s="2"/>
      <c r="D50" s="2"/>
      <c r="E50" s="2"/>
      <c r="F50" s="3"/>
      <c r="G50" s="2"/>
      <c r="H50" s="2"/>
      <c r="I50" s="2"/>
      <c r="J50" s="3"/>
      <c r="K50" s="15"/>
    </row>
    <row r="51" spans="2:11" x14ac:dyDescent="0.2">
      <c r="B51" s="5" t="s">
        <v>151</v>
      </c>
      <c r="C51" s="5"/>
      <c r="D51" s="5"/>
      <c r="E51" s="5"/>
      <c r="F51" s="3"/>
      <c r="G51" s="5"/>
      <c r="H51" s="5"/>
      <c r="I51" s="2"/>
      <c r="J51" s="3"/>
      <c r="K51" s="16"/>
    </row>
    <row r="52" spans="2:11" x14ac:dyDescent="0.2">
      <c r="B52" s="5" t="s">
        <v>152</v>
      </c>
      <c r="C52" s="5"/>
      <c r="D52" s="5"/>
      <c r="E52" s="5"/>
      <c r="F52" s="86"/>
      <c r="G52" s="5"/>
      <c r="H52" s="5"/>
      <c r="I52" s="17"/>
      <c r="J52" s="86"/>
      <c r="K52" s="16"/>
    </row>
    <row r="53" spans="2:11" x14ac:dyDescent="0.2">
      <c r="B53" s="6"/>
      <c r="C53" s="6"/>
      <c r="D53" s="6"/>
      <c r="E53" s="6"/>
      <c r="F53" s="76"/>
      <c r="G53" s="6"/>
      <c r="H53" s="6"/>
      <c r="I53" s="6"/>
      <c r="J53" s="76"/>
      <c r="K53" s="17"/>
    </row>
    <row r="55" spans="2:11" x14ac:dyDescent="0.2">
      <c r="C55" s="18"/>
    </row>
    <row r="57" spans="2:11" x14ac:dyDescent="0.2">
      <c r="C57" s="18"/>
    </row>
    <row r="58" spans="2:11" x14ac:dyDescent="0.2">
      <c r="C58" s="18"/>
    </row>
    <row r="60" spans="2:11" x14ac:dyDescent="0.2">
      <c r="C60" s="18"/>
    </row>
    <row r="61" spans="2:11" x14ac:dyDescent="0.2">
      <c r="C61" s="18"/>
    </row>
    <row r="62" spans="2:11" x14ac:dyDescent="0.2">
      <c r="C62" s="18"/>
    </row>
    <row r="64" spans="2:11" x14ac:dyDescent="0.2">
      <c r="C64" s="18"/>
    </row>
  </sheetData>
  <mergeCells count="13">
    <mergeCell ref="B7:K7"/>
    <mergeCell ref="B26:K26"/>
    <mergeCell ref="B36:K36"/>
    <mergeCell ref="G2:J2"/>
    <mergeCell ref="C4:F4"/>
    <mergeCell ref="K4:K6"/>
    <mergeCell ref="C5:C6"/>
    <mergeCell ref="G5:G6"/>
    <mergeCell ref="H5:I5"/>
    <mergeCell ref="D5:E5"/>
    <mergeCell ref="F5:F6"/>
    <mergeCell ref="G4:J4"/>
    <mergeCell ref="J5:J6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1"/>
  <sheetViews>
    <sheetView showGridLines="0" workbookViewId="0">
      <selection activeCell="K14" sqref="K14"/>
    </sheetView>
  </sheetViews>
  <sheetFormatPr baseColWidth="10" defaultColWidth="9.140625" defaultRowHeight="11.25" x14ac:dyDescent="0.2"/>
  <cols>
    <col min="1" max="1" width="3.7109375" style="4" customWidth="1"/>
    <col min="2" max="2" width="11.140625" style="4" customWidth="1"/>
    <col min="3" max="3" width="22.140625" style="4" bestFit="1" customWidth="1"/>
    <col min="4" max="4" width="27.42578125" style="65" bestFit="1" customWidth="1"/>
    <col min="5" max="5" width="17.140625" style="48" customWidth="1"/>
    <col min="6" max="6" width="13.7109375" style="4" customWidth="1"/>
    <col min="7" max="7" width="15.42578125" style="4" customWidth="1"/>
    <col min="8" max="12" width="9.140625" style="4"/>
    <col min="13" max="13" width="15.42578125" style="4" customWidth="1"/>
    <col min="14" max="16384" width="9.140625" style="4"/>
  </cols>
  <sheetData>
    <row r="1" spans="2:9" ht="6.75" customHeight="1" x14ac:dyDescent="0.2"/>
    <row r="2" spans="2:9" x14ac:dyDescent="0.2">
      <c r="B2" s="43" t="s">
        <v>186</v>
      </c>
      <c r="C2" s="44"/>
      <c r="D2" s="45"/>
      <c r="E2" s="46"/>
      <c r="F2" s="44"/>
      <c r="G2" s="44"/>
      <c r="H2" s="44"/>
      <c r="I2" s="44"/>
    </row>
    <row r="3" spans="2:9" x14ac:dyDescent="0.2">
      <c r="B3" s="43"/>
      <c r="C3" s="44"/>
      <c r="D3" s="45"/>
      <c r="E3" s="46"/>
      <c r="F3" s="44"/>
      <c r="G3" s="44"/>
      <c r="H3" s="44"/>
      <c r="I3" s="44"/>
    </row>
    <row r="4" spans="2:9" ht="26.25" customHeight="1" x14ac:dyDescent="0.2">
      <c r="B4" s="49" t="s">
        <v>160</v>
      </c>
      <c r="C4" s="50" t="s">
        <v>159</v>
      </c>
      <c r="D4" s="50" t="s">
        <v>164</v>
      </c>
      <c r="E4" s="49" t="s">
        <v>156</v>
      </c>
      <c r="F4" s="49" t="s">
        <v>157</v>
      </c>
      <c r="G4" s="49" t="s">
        <v>158</v>
      </c>
      <c r="H4" s="44"/>
      <c r="I4" s="44"/>
    </row>
    <row r="5" spans="2:9" x14ac:dyDescent="0.2">
      <c r="B5" s="51" t="s">
        <v>22</v>
      </c>
      <c r="C5" s="52" t="s">
        <v>23</v>
      </c>
      <c r="D5" s="52" t="s">
        <v>161</v>
      </c>
      <c r="E5" s="53">
        <f>F5/G5*100000</f>
        <v>78.263664696099397</v>
      </c>
      <c r="F5" s="54">
        <v>504</v>
      </c>
      <c r="G5" s="54">
        <v>643977</v>
      </c>
      <c r="H5" s="44"/>
    </row>
    <row r="6" spans="2:9" x14ac:dyDescent="0.2">
      <c r="B6" s="51" t="s">
        <v>24</v>
      </c>
      <c r="C6" s="52" t="s">
        <v>25</v>
      </c>
      <c r="D6" s="52" t="s">
        <v>162</v>
      </c>
      <c r="E6" s="53">
        <f t="shared" ref="E6:E69" si="0">F6/G6*100000</f>
        <v>200.25867523193983</v>
      </c>
      <c r="F6" s="54">
        <v>1073</v>
      </c>
      <c r="G6" s="54">
        <v>535807</v>
      </c>
      <c r="H6" s="44"/>
      <c r="I6" s="44"/>
    </row>
    <row r="7" spans="2:9" x14ac:dyDescent="0.2">
      <c r="B7" s="51" t="s">
        <v>26</v>
      </c>
      <c r="C7" s="52" t="s">
        <v>27</v>
      </c>
      <c r="D7" s="52" t="s">
        <v>161</v>
      </c>
      <c r="E7" s="53">
        <f t="shared" si="0"/>
        <v>282.11939622330675</v>
      </c>
      <c r="F7" s="54">
        <v>959</v>
      </c>
      <c r="G7" s="54">
        <v>339927</v>
      </c>
      <c r="H7" s="44"/>
      <c r="I7" s="44"/>
    </row>
    <row r="8" spans="2:9" x14ac:dyDescent="0.2">
      <c r="B8" s="51" t="s">
        <v>28</v>
      </c>
      <c r="C8" s="52" t="s">
        <v>29</v>
      </c>
      <c r="D8" s="52" t="s">
        <v>30</v>
      </c>
      <c r="E8" s="53">
        <f t="shared" si="0"/>
        <v>152.68874368690771</v>
      </c>
      <c r="F8" s="54">
        <v>247</v>
      </c>
      <c r="G8" s="54">
        <v>161767</v>
      </c>
      <c r="H8" s="44"/>
      <c r="I8" s="44"/>
    </row>
    <row r="9" spans="2:9" x14ac:dyDescent="0.2">
      <c r="B9" s="51" t="s">
        <v>31</v>
      </c>
      <c r="C9" s="52" t="s">
        <v>32</v>
      </c>
      <c r="D9" s="52" t="s">
        <v>30</v>
      </c>
      <c r="E9" s="53">
        <f t="shared" si="0"/>
        <v>210.06620268205737</v>
      </c>
      <c r="F9" s="54">
        <v>297</v>
      </c>
      <c r="G9" s="54">
        <v>141384</v>
      </c>
      <c r="H9" s="44"/>
      <c r="I9" s="44"/>
    </row>
    <row r="10" spans="2:9" x14ac:dyDescent="0.2">
      <c r="B10" s="51" t="s">
        <v>33</v>
      </c>
      <c r="C10" s="52" t="s">
        <v>34</v>
      </c>
      <c r="D10" s="52" t="s">
        <v>30</v>
      </c>
      <c r="E10" s="53">
        <f t="shared" si="0"/>
        <v>132.96900934389319</v>
      </c>
      <c r="F10" s="54">
        <v>1438</v>
      </c>
      <c r="G10" s="54">
        <v>1081455</v>
      </c>
      <c r="H10" s="44"/>
      <c r="I10" s="44"/>
    </row>
    <row r="11" spans="2:9" x14ac:dyDescent="0.2">
      <c r="B11" s="51" t="s">
        <v>35</v>
      </c>
      <c r="C11" s="52" t="s">
        <v>36</v>
      </c>
      <c r="D11" s="52" t="s">
        <v>161</v>
      </c>
      <c r="E11" s="53">
        <f t="shared" si="0"/>
        <v>128.05584335011201</v>
      </c>
      <c r="F11" s="54">
        <v>419</v>
      </c>
      <c r="G11" s="54">
        <v>327201</v>
      </c>
      <c r="H11" s="44"/>
      <c r="I11" s="44"/>
    </row>
    <row r="12" spans="2:9" x14ac:dyDescent="0.2">
      <c r="B12" s="51" t="s">
        <v>37</v>
      </c>
      <c r="C12" s="52" t="s">
        <v>38</v>
      </c>
      <c r="D12" s="52" t="s">
        <v>163</v>
      </c>
      <c r="E12" s="53">
        <f t="shared" si="0"/>
        <v>137.02133878982755</v>
      </c>
      <c r="F12" s="54">
        <v>375</v>
      </c>
      <c r="G12" s="54">
        <v>273680</v>
      </c>
      <c r="H12" s="44"/>
      <c r="I12" s="44"/>
    </row>
    <row r="13" spans="2:9" x14ac:dyDescent="0.2">
      <c r="B13" s="51" t="s">
        <v>39</v>
      </c>
      <c r="C13" s="52" t="s">
        <v>40</v>
      </c>
      <c r="D13" s="52" t="s">
        <v>165</v>
      </c>
      <c r="E13" s="53">
        <f t="shared" si="0"/>
        <v>110.17693891738041</v>
      </c>
      <c r="F13" s="54">
        <v>168</v>
      </c>
      <c r="G13" s="54">
        <v>152482</v>
      </c>
      <c r="H13" s="44"/>
      <c r="I13" s="44"/>
    </row>
    <row r="14" spans="2:9" x14ac:dyDescent="0.2">
      <c r="B14" s="51" t="s">
        <v>41</v>
      </c>
      <c r="C14" s="52" t="s">
        <v>42</v>
      </c>
      <c r="D14" s="52" t="s">
        <v>163</v>
      </c>
      <c r="E14" s="53">
        <f t="shared" si="0"/>
        <v>100.34993824619184</v>
      </c>
      <c r="F14" s="54">
        <v>312</v>
      </c>
      <c r="G14" s="54">
        <v>310912</v>
      </c>
      <c r="H14" s="44"/>
      <c r="I14" s="44"/>
    </row>
    <row r="15" spans="2:9" x14ac:dyDescent="0.2">
      <c r="B15" s="55">
        <v>11</v>
      </c>
      <c r="C15" s="52" t="s">
        <v>43</v>
      </c>
      <c r="D15" s="52" t="s">
        <v>165</v>
      </c>
      <c r="E15" s="53">
        <f t="shared" si="0"/>
        <v>126.18399033853052</v>
      </c>
      <c r="F15" s="54">
        <v>466</v>
      </c>
      <c r="G15" s="54">
        <v>369302</v>
      </c>
      <c r="H15" s="44"/>
      <c r="I15" s="44"/>
    </row>
    <row r="16" spans="2:9" x14ac:dyDescent="0.2">
      <c r="B16" s="55">
        <v>12</v>
      </c>
      <c r="C16" s="52" t="s">
        <v>44</v>
      </c>
      <c r="D16" s="52" t="s">
        <v>165</v>
      </c>
      <c r="E16" s="53">
        <f t="shared" si="0"/>
        <v>168.61723175422523</v>
      </c>
      <c r="F16" s="54">
        <v>473</v>
      </c>
      <c r="G16" s="54">
        <v>280517</v>
      </c>
      <c r="H16" s="44"/>
      <c r="I16" s="44"/>
    </row>
    <row r="17" spans="2:9" x14ac:dyDescent="0.2">
      <c r="B17" s="55">
        <v>13</v>
      </c>
      <c r="C17" s="52" t="s">
        <v>45</v>
      </c>
      <c r="D17" s="52" t="s">
        <v>30</v>
      </c>
      <c r="E17" s="53">
        <f t="shared" si="0"/>
        <v>171.02171843172937</v>
      </c>
      <c r="F17" s="54">
        <v>3481</v>
      </c>
      <c r="G17" s="54">
        <v>2035414</v>
      </c>
      <c r="H17" s="44"/>
      <c r="I17" s="44"/>
    </row>
    <row r="18" spans="2:9" x14ac:dyDescent="0.2">
      <c r="B18" s="55">
        <v>14</v>
      </c>
      <c r="C18" s="52" t="s">
        <v>46</v>
      </c>
      <c r="D18" s="52" t="s">
        <v>47</v>
      </c>
      <c r="E18" s="53">
        <f t="shared" si="0"/>
        <v>118.05305917032138</v>
      </c>
      <c r="F18" s="54">
        <v>821</v>
      </c>
      <c r="G18" s="54">
        <v>695450</v>
      </c>
      <c r="H18" s="44"/>
      <c r="I18" s="44"/>
    </row>
    <row r="19" spans="2:9" x14ac:dyDescent="0.2">
      <c r="B19" s="55">
        <v>15</v>
      </c>
      <c r="C19" s="52" t="s">
        <v>48</v>
      </c>
      <c r="D19" s="52" t="s">
        <v>161</v>
      </c>
      <c r="E19" s="53">
        <f t="shared" si="0"/>
        <v>185.45968492536801</v>
      </c>
      <c r="F19" s="54">
        <v>269</v>
      </c>
      <c r="G19" s="54">
        <v>145045</v>
      </c>
      <c r="H19" s="44"/>
      <c r="I19" s="44"/>
    </row>
    <row r="20" spans="2:9" x14ac:dyDescent="0.2">
      <c r="B20" s="55">
        <v>16</v>
      </c>
      <c r="C20" s="52" t="s">
        <v>49</v>
      </c>
      <c r="D20" s="52" t="s">
        <v>166</v>
      </c>
      <c r="E20" s="53">
        <f t="shared" si="0"/>
        <v>129.58804047003312</v>
      </c>
      <c r="F20" s="54">
        <v>457</v>
      </c>
      <c r="G20" s="54">
        <v>352656</v>
      </c>
      <c r="H20" s="44"/>
      <c r="I20" s="44"/>
    </row>
    <row r="21" spans="2:9" x14ac:dyDescent="0.2">
      <c r="B21" s="55">
        <v>17</v>
      </c>
      <c r="C21" s="52" t="s">
        <v>50</v>
      </c>
      <c r="D21" s="52" t="s">
        <v>166</v>
      </c>
      <c r="E21" s="53">
        <f t="shared" si="0"/>
        <v>124.02548638584159</v>
      </c>
      <c r="F21" s="54">
        <v>801</v>
      </c>
      <c r="G21" s="54">
        <v>645835</v>
      </c>
      <c r="H21" s="44"/>
      <c r="I21" s="44"/>
    </row>
    <row r="22" spans="2:9" x14ac:dyDescent="0.2">
      <c r="B22" s="55">
        <v>18</v>
      </c>
      <c r="C22" s="52" t="s">
        <v>51</v>
      </c>
      <c r="D22" s="52" t="s">
        <v>167</v>
      </c>
      <c r="E22" s="53">
        <f t="shared" si="0"/>
        <v>252.13432358109122</v>
      </c>
      <c r="F22" s="54">
        <v>772</v>
      </c>
      <c r="G22" s="54">
        <v>306186</v>
      </c>
      <c r="H22" s="44"/>
      <c r="I22" s="44"/>
    </row>
    <row r="23" spans="2:9" x14ac:dyDescent="0.2">
      <c r="B23" s="55">
        <v>19</v>
      </c>
      <c r="C23" s="52" t="s">
        <v>52</v>
      </c>
      <c r="D23" s="52" t="s">
        <v>166</v>
      </c>
      <c r="E23" s="53">
        <f t="shared" si="0"/>
        <v>181.50170958899577</v>
      </c>
      <c r="F23" s="54">
        <v>439</v>
      </c>
      <c r="G23" s="54">
        <v>241871</v>
      </c>
      <c r="H23" s="44"/>
      <c r="I23" s="44"/>
    </row>
    <row r="24" spans="2:9" x14ac:dyDescent="0.2">
      <c r="B24" s="55">
        <v>21</v>
      </c>
      <c r="C24" s="52" t="s">
        <v>174</v>
      </c>
      <c r="D24" s="52" t="s">
        <v>168</v>
      </c>
      <c r="E24" s="53">
        <f t="shared" si="0"/>
        <v>119.07872634290193</v>
      </c>
      <c r="F24" s="54">
        <v>638</v>
      </c>
      <c r="G24" s="54">
        <v>535780</v>
      </c>
      <c r="H24" s="44"/>
      <c r="I24" s="44"/>
    </row>
    <row r="25" spans="2:9" x14ac:dyDescent="0.2">
      <c r="B25" s="55">
        <v>22</v>
      </c>
      <c r="C25" s="52" t="s">
        <v>175</v>
      </c>
      <c r="D25" s="52" t="s">
        <v>53</v>
      </c>
      <c r="E25" s="53">
        <f t="shared" si="0"/>
        <v>114.74440558389368</v>
      </c>
      <c r="F25" s="54">
        <v>687</v>
      </c>
      <c r="G25" s="54">
        <v>598722</v>
      </c>
      <c r="H25" s="44"/>
      <c r="I25" s="44"/>
    </row>
    <row r="26" spans="2:9" x14ac:dyDescent="0.2">
      <c r="B26" s="55">
        <v>23</v>
      </c>
      <c r="C26" s="52" t="s">
        <v>54</v>
      </c>
      <c r="D26" s="52" t="s">
        <v>165</v>
      </c>
      <c r="E26" s="53">
        <f t="shared" si="0"/>
        <v>252.35164908868359</v>
      </c>
      <c r="F26" s="54">
        <v>301</v>
      </c>
      <c r="G26" s="54">
        <v>119278</v>
      </c>
      <c r="H26" s="44"/>
      <c r="I26" s="44"/>
    </row>
    <row r="27" spans="2:9" x14ac:dyDescent="0.2">
      <c r="B27" s="55">
        <v>24</v>
      </c>
      <c r="C27" s="52" t="s">
        <v>55</v>
      </c>
      <c r="D27" s="52" t="s">
        <v>165</v>
      </c>
      <c r="E27" s="53">
        <f t="shared" si="0"/>
        <v>190.24182709507741</v>
      </c>
      <c r="F27" s="54">
        <v>787</v>
      </c>
      <c r="G27" s="54">
        <v>413684</v>
      </c>
      <c r="H27" s="44"/>
      <c r="I27" s="44"/>
    </row>
    <row r="28" spans="2:9" x14ac:dyDescent="0.2">
      <c r="B28" s="55">
        <v>25</v>
      </c>
      <c r="C28" s="52" t="s">
        <v>56</v>
      </c>
      <c r="D28" s="52" t="s">
        <v>168</v>
      </c>
      <c r="E28" s="53">
        <f t="shared" si="0"/>
        <v>110.75612353567625</v>
      </c>
      <c r="F28" s="54">
        <v>598</v>
      </c>
      <c r="G28" s="54">
        <v>539925</v>
      </c>
      <c r="H28" s="44"/>
      <c r="I28" s="44"/>
    </row>
    <row r="29" spans="2:9" x14ac:dyDescent="0.2">
      <c r="B29" s="55">
        <v>26</v>
      </c>
      <c r="C29" s="52" t="s">
        <v>57</v>
      </c>
      <c r="D29" s="52" t="s">
        <v>161</v>
      </c>
      <c r="E29" s="53">
        <f t="shared" si="0"/>
        <v>103.02077195337529</v>
      </c>
      <c r="F29" s="54">
        <v>528</v>
      </c>
      <c r="G29" s="54">
        <v>512518</v>
      </c>
      <c r="H29" s="44"/>
      <c r="I29" s="44"/>
    </row>
    <row r="30" spans="2:9" x14ac:dyDescent="0.2">
      <c r="B30" s="55">
        <v>27</v>
      </c>
      <c r="C30" s="52" t="s">
        <v>58</v>
      </c>
      <c r="D30" s="52" t="s">
        <v>47</v>
      </c>
      <c r="E30" s="53">
        <f t="shared" si="0"/>
        <v>111.0675982084385</v>
      </c>
      <c r="F30" s="54">
        <v>675</v>
      </c>
      <c r="G30" s="54">
        <v>607738</v>
      </c>
      <c r="H30" s="44"/>
      <c r="I30" s="44"/>
    </row>
    <row r="31" spans="2:9" x14ac:dyDescent="0.2">
      <c r="B31" s="55">
        <v>28</v>
      </c>
      <c r="C31" s="52" t="s">
        <v>59</v>
      </c>
      <c r="D31" s="52" t="s">
        <v>167</v>
      </c>
      <c r="E31" s="53">
        <f t="shared" si="0"/>
        <v>101.55346870725427</v>
      </c>
      <c r="F31" s="54">
        <v>441</v>
      </c>
      <c r="G31" s="54">
        <v>434254</v>
      </c>
      <c r="H31" s="44"/>
      <c r="I31" s="44"/>
    </row>
    <row r="32" spans="2:9" x14ac:dyDescent="0.2">
      <c r="B32" s="55">
        <v>29</v>
      </c>
      <c r="C32" s="52" t="s">
        <v>60</v>
      </c>
      <c r="D32" s="52" t="s">
        <v>53</v>
      </c>
      <c r="E32" s="53">
        <f t="shared" si="0"/>
        <v>198.40201193929448</v>
      </c>
      <c r="F32" s="54">
        <v>1805</v>
      </c>
      <c r="G32" s="54">
        <v>909769</v>
      </c>
      <c r="H32" s="44"/>
      <c r="I32" s="44"/>
    </row>
    <row r="33" spans="2:9" x14ac:dyDescent="0.2">
      <c r="B33" s="55" t="s">
        <v>61</v>
      </c>
      <c r="C33" s="52" t="s">
        <v>62</v>
      </c>
      <c r="D33" s="52" t="s">
        <v>63</v>
      </c>
      <c r="E33" s="53">
        <f t="shared" si="0"/>
        <v>137.78827593213452</v>
      </c>
      <c r="F33" s="54">
        <v>217</v>
      </c>
      <c r="G33" s="54">
        <v>157488</v>
      </c>
      <c r="H33" s="44"/>
      <c r="I33" s="44"/>
    </row>
    <row r="34" spans="2:9" x14ac:dyDescent="0.2">
      <c r="B34" s="55" t="s">
        <v>64</v>
      </c>
      <c r="C34" s="52" t="s">
        <v>65</v>
      </c>
      <c r="D34" s="52" t="s">
        <v>63</v>
      </c>
      <c r="E34" s="53">
        <f t="shared" si="0"/>
        <v>139.70983342289091</v>
      </c>
      <c r="F34" s="54">
        <v>247</v>
      </c>
      <c r="G34" s="54">
        <v>176795</v>
      </c>
      <c r="H34" s="44"/>
      <c r="I34" s="44"/>
    </row>
    <row r="35" spans="2:9" x14ac:dyDescent="0.2">
      <c r="B35" s="55">
        <v>30</v>
      </c>
      <c r="C35" s="52" t="s">
        <v>66</v>
      </c>
      <c r="D35" s="52" t="s">
        <v>165</v>
      </c>
      <c r="E35" s="53">
        <f t="shared" si="0"/>
        <v>169.80640727227819</v>
      </c>
      <c r="F35" s="54">
        <v>1265</v>
      </c>
      <c r="G35" s="54">
        <v>744966</v>
      </c>
      <c r="H35" s="44"/>
      <c r="I35" s="44"/>
    </row>
    <row r="36" spans="2:9" x14ac:dyDescent="0.2">
      <c r="B36" s="55">
        <v>31</v>
      </c>
      <c r="C36" s="52" t="s">
        <v>67</v>
      </c>
      <c r="D36" s="52" t="s">
        <v>165</v>
      </c>
      <c r="E36" s="53">
        <f t="shared" si="0"/>
        <v>155.64781290753615</v>
      </c>
      <c r="F36" s="54">
        <v>2134</v>
      </c>
      <c r="G36" s="54">
        <v>1371044</v>
      </c>
      <c r="H36" s="44"/>
      <c r="I36" s="44"/>
    </row>
    <row r="37" spans="2:9" x14ac:dyDescent="0.2">
      <c r="B37" s="55">
        <v>32</v>
      </c>
      <c r="C37" s="52" t="s">
        <v>68</v>
      </c>
      <c r="D37" s="52" t="s">
        <v>165</v>
      </c>
      <c r="E37" s="53">
        <f t="shared" si="0"/>
        <v>175.07734760431472</v>
      </c>
      <c r="F37" s="54">
        <v>335</v>
      </c>
      <c r="G37" s="54">
        <v>191344</v>
      </c>
      <c r="H37" s="44"/>
      <c r="I37" s="44"/>
    </row>
    <row r="38" spans="2:9" x14ac:dyDescent="0.2">
      <c r="B38" s="55">
        <v>33</v>
      </c>
      <c r="C38" s="52" t="s">
        <v>69</v>
      </c>
      <c r="D38" s="52" t="s">
        <v>166</v>
      </c>
      <c r="E38" s="53">
        <f t="shared" si="0"/>
        <v>158.68525119925562</v>
      </c>
      <c r="F38" s="54">
        <v>2524</v>
      </c>
      <c r="G38" s="54">
        <v>1590570</v>
      </c>
      <c r="H38" s="44"/>
      <c r="I38" s="44"/>
    </row>
    <row r="39" spans="2:9" x14ac:dyDescent="0.2">
      <c r="B39" s="55">
        <v>34</v>
      </c>
      <c r="C39" s="52" t="s">
        <v>70</v>
      </c>
      <c r="D39" s="52" t="s">
        <v>165</v>
      </c>
      <c r="E39" s="53">
        <f t="shared" si="0"/>
        <v>144.78150283374271</v>
      </c>
      <c r="F39" s="54">
        <v>1661</v>
      </c>
      <c r="G39" s="54">
        <v>1147246</v>
      </c>
      <c r="H39" s="44"/>
      <c r="I39" s="44"/>
    </row>
    <row r="40" spans="2:9" x14ac:dyDescent="0.2">
      <c r="B40" s="55">
        <v>35</v>
      </c>
      <c r="C40" s="52" t="s">
        <v>71</v>
      </c>
      <c r="D40" s="52" t="s">
        <v>53</v>
      </c>
      <c r="E40" s="53">
        <f t="shared" si="0"/>
        <v>163.84489350081921</v>
      </c>
      <c r="F40" s="54">
        <v>1743</v>
      </c>
      <c r="G40" s="54">
        <v>1063811</v>
      </c>
      <c r="H40" s="44"/>
      <c r="I40" s="44"/>
    </row>
    <row r="41" spans="2:9" x14ac:dyDescent="0.2">
      <c r="B41" s="55">
        <v>36</v>
      </c>
      <c r="C41" s="52" t="s">
        <v>72</v>
      </c>
      <c r="D41" s="52" t="s">
        <v>167</v>
      </c>
      <c r="E41" s="53">
        <f t="shared" si="0"/>
        <v>144.65152133496576</v>
      </c>
      <c r="F41" s="54">
        <v>319</v>
      </c>
      <c r="G41" s="54">
        <v>220530</v>
      </c>
      <c r="H41" s="44"/>
      <c r="I41" s="44"/>
    </row>
    <row r="42" spans="2:9" x14ac:dyDescent="0.2">
      <c r="B42" s="55">
        <v>37</v>
      </c>
      <c r="C42" s="52" t="s">
        <v>73</v>
      </c>
      <c r="D42" s="52" t="s">
        <v>167</v>
      </c>
      <c r="E42" s="53">
        <f t="shared" si="0"/>
        <v>151.48207899716564</v>
      </c>
      <c r="F42" s="54">
        <v>923</v>
      </c>
      <c r="G42" s="54">
        <v>609313</v>
      </c>
      <c r="H42" s="44"/>
      <c r="I42" s="44"/>
    </row>
    <row r="43" spans="2:9" x14ac:dyDescent="0.2">
      <c r="B43" s="55">
        <v>38</v>
      </c>
      <c r="C43" s="52" t="s">
        <v>74</v>
      </c>
      <c r="D43" s="52" t="s">
        <v>161</v>
      </c>
      <c r="E43" s="53">
        <f t="shared" si="0"/>
        <v>87.76579567080006</v>
      </c>
      <c r="F43" s="54">
        <v>1111</v>
      </c>
      <c r="G43" s="54">
        <v>1265869</v>
      </c>
      <c r="H43" s="44"/>
      <c r="I43" s="44"/>
    </row>
    <row r="44" spans="2:9" x14ac:dyDescent="0.2">
      <c r="B44" s="55">
        <v>39</v>
      </c>
      <c r="C44" s="52" t="s">
        <v>75</v>
      </c>
      <c r="D44" s="52" t="s">
        <v>168</v>
      </c>
      <c r="E44" s="53">
        <f t="shared" si="0"/>
        <v>171.24078378253574</v>
      </c>
      <c r="F44" s="54">
        <v>445</v>
      </c>
      <c r="G44" s="54">
        <v>259868</v>
      </c>
      <c r="H44" s="44"/>
      <c r="I44" s="44"/>
    </row>
    <row r="45" spans="2:9" x14ac:dyDescent="0.2">
      <c r="B45" s="55">
        <v>40</v>
      </c>
      <c r="C45" s="52" t="s">
        <v>76</v>
      </c>
      <c r="D45" s="52" t="s">
        <v>166</v>
      </c>
      <c r="E45" s="53">
        <f t="shared" si="0"/>
        <v>111.67832731769185</v>
      </c>
      <c r="F45" s="54">
        <v>457</v>
      </c>
      <c r="G45" s="54">
        <v>409211</v>
      </c>
      <c r="H45" s="44"/>
      <c r="I45" s="44"/>
    </row>
    <row r="46" spans="2:9" x14ac:dyDescent="0.2">
      <c r="B46" s="55">
        <v>41</v>
      </c>
      <c r="C46" s="52" t="s">
        <v>77</v>
      </c>
      <c r="D46" s="52" t="s">
        <v>167</v>
      </c>
      <c r="E46" s="53">
        <f t="shared" si="0"/>
        <v>200.89004197971281</v>
      </c>
      <c r="F46" s="54">
        <v>669</v>
      </c>
      <c r="G46" s="54">
        <v>333018</v>
      </c>
      <c r="H46" s="44"/>
      <c r="I46" s="44"/>
    </row>
    <row r="47" spans="2:9" x14ac:dyDescent="0.2">
      <c r="B47" s="55">
        <v>42</v>
      </c>
      <c r="C47" s="52" t="s">
        <v>78</v>
      </c>
      <c r="D47" s="52" t="s">
        <v>161</v>
      </c>
      <c r="E47" s="53">
        <f t="shared" si="0"/>
        <v>119.06559109436637</v>
      </c>
      <c r="F47" s="54">
        <v>907</v>
      </c>
      <c r="G47" s="54">
        <v>761765</v>
      </c>
      <c r="H47" s="44"/>
      <c r="I47" s="44"/>
    </row>
    <row r="48" spans="2:9" x14ac:dyDescent="0.2">
      <c r="B48" s="55">
        <v>43</v>
      </c>
      <c r="C48" s="52" t="s">
        <v>79</v>
      </c>
      <c r="D48" s="52" t="s">
        <v>161</v>
      </c>
      <c r="E48" s="53">
        <f t="shared" si="0"/>
        <v>170.59819289027635</v>
      </c>
      <c r="F48" s="54">
        <v>388</v>
      </c>
      <c r="G48" s="54">
        <v>227435</v>
      </c>
      <c r="H48" s="44"/>
      <c r="I48" s="44"/>
    </row>
    <row r="49" spans="2:9" x14ac:dyDescent="0.2">
      <c r="B49" s="55">
        <v>44</v>
      </c>
      <c r="C49" s="52" t="s">
        <v>80</v>
      </c>
      <c r="D49" s="52" t="s">
        <v>169</v>
      </c>
      <c r="E49" s="53">
        <f t="shared" si="0"/>
        <v>118.64577794920272</v>
      </c>
      <c r="F49" s="54">
        <v>1658</v>
      </c>
      <c r="G49" s="54">
        <v>1397437</v>
      </c>
      <c r="H49" s="44"/>
      <c r="I49" s="44"/>
    </row>
    <row r="50" spans="2:9" x14ac:dyDescent="0.2">
      <c r="B50" s="55">
        <v>45</v>
      </c>
      <c r="C50" s="52" t="s">
        <v>81</v>
      </c>
      <c r="D50" s="52" t="s">
        <v>167</v>
      </c>
      <c r="E50" s="53">
        <f t="shared" si="0"/>
        <v>111.92914296149785</v>
      </c>
      <c r="F50" s="54">
        <v>760</v>
      </c>
      <c r="G50" s="54">
        <v>679001</v>
      </c>
      <c r="H50" s="44"/>
      <c r="I50" s="44"/>
    </row>
    <row r="51" spans="2:9" x14ac:dyDescent="0.2">
      <c r="B51" s="55">
        <v>46</v>
      </c>
      <c r="C51" s="52" t="s">
        <v>82</v>
      </c>
      <c r="D51" s="52" t="s">
        <v>165</v>
      </c>
      <c r="E51" s="53">
        <f t="shared" si="0"/>
        <v>137.74184736808456</v>
      </c>
      <c r="F51" s="54">
        <v>237</v>
      </c>
      <c r="G51" s="54">
        <v>172061</v>
      </c>
      <c r="H51" s="44"/>
      <c r="I51" s="44"/>
    </row>
    <row r="52" spans="2:9" x14ac:dyDescent="0.2">
      <c r="B52" s="55">
        <v>47</v>
      </c>
      <c r="C52" s="52" t="s">
        <v>83</v>
      </c>
      <c r="D52" s="52" t="s">
        <v>166</v>
      </c>
      <c r="E52" s="53">
        <f t="shared" si="0"/>
        <v>141.21583536212418</v>
      </c>
      <c r="F52" s="54">
        <v>471</v>
      </c>
      <c r="G52" s="54">
        <v>333532</v>
      </c>
      <c r="H52" s="44"/>
      <c r="I52" s="44"/>
    </row>
    <row r="53" spans="2:9" x14ac:dyDescent="0.2">
      <c r="B53" s="55">
        <v>48</v>
      </c>
      <c r="C53" s="52" t="s">
        <v>84</v>
      </c>
      <c r="D53" s="52" t="s">
        <v>165</v>
      </c>
      <c r="E53" s="53">
        <f t="shared" si="0"/>
        <v>238.75478169106978</v>
      </c>
      <c r="F53" s="54">
        <v>181</v>
      </c>
      <c r="G53" s="54">
        <v>75810</v>
      </c>
      <c r="H53" s="44"/>
      <c r="I53" s="44"/>
    </row>
    <row r="54" spans="2:9" x14ac:dyDescent="0.2">
      <c r="B54" s="55">
        <v>49</v>
      </c>
      <c r="C54" s="52" t="s">
        <v>85</v>
      </c>
      <c r="D54" s="52" t="s">
        <v>169</v>
      </c>
      <c r="E54" s="53">
        <f t="shared" si="0"/>
        <v>110.82324792848598</v>
      </c>
      <c r="F54" s="54">
        <v>906</v>
      </c>
      <c r="G54" s="54">
        <v>817518</v>
      </c>
      <c r="H54" s="44"/>
      <c r="I54" s="44"/>
    </row>
    <row r="55" spans="2:9" x14ac:dyDescent="0.2">
      <c r="B55" s="55">
        <v>50</v>
      </c>
      <c r="C55" s="52" t="s">
        <v>86</v>
      </c>
      <c r="D55" s="52" t="s">
        <v>47</v>
      </c>
      <c r="E55" s="53">
        <f t="shared" si="0"/>
        <v>147.02337912750062</v>
      </c>
      <c r="F55" s="54">
        <v>732</v>
      </c>
      <c r="G55" s="54">
        <v>497880</v>
      </c>
      <c r="H55" s="44"/>
      <c r="I55" s="44"/>
    </row>
    <row r="56" spans="2:9" x14ac:dyDescent="0.2">
      <c r="B56" s="55">
        <v>51</v>
      </c>
      <c r="C56" s="52" t="s">
        <v>87</v>
      </c>
      <c r="D56" s="52" t="s">
        <v>163</v>
      </c>
      <c r="E56" s="53">
        <f t="shared" si="0"/>
        <v>107.63248651977244</v>
      </c>
      <c r="F56" s="54">
        <v>617</v>
      </c>
      <c r="G56" s="54">
        <v>573247</v>
      </c>
      <c r="H56" s="44"/>
      <c r="I56" s="44"/>
    </row>
    <row r="57" spans="2:9" x14ac:dyDescent="0.2">
      <c r="B57" s="55">
        <v>52</v>
      </c>
      <c r="C57" s="52" t="s">
        <v>88</v>
      </c>
      <c r="D57" s="52" t="s">
        <v>163</v>
      </c>
      <c r="E57" s="53">
        <f t="shared" si="0"/>
        <v>180.05367637899602</v>
      </c>
      <c r="F57" s="54">
        <v>318</v>
      </c>
      <c r="G57" s="54">
        <v>176614</v>
      </c>
      <c r="H57" s="44"/>
      <c r="I57" s="44"/>
    </row>
    <row r="58" spans="2:9" x14ac:dyDescent="0.2">
      <c r="B58" s="55">
        <v>53</v>
      </c>
      <c r="C58" s="52" t="s">
        <v>89</v>
      </c>
      <c r="D58" s="52" t="s">
        <v>169</v>
      </c>
      <c r="E58" s="53">
        <f t="shared" si="0"/>
        <v>134.19583471763502</v>
      </c>
      <c r="F58" s="54">
        <v>412</v>
      </c>
      <c r="G58" s="54">
        <v>307014</v>
      </c>
      <c r="H58" s="44"/>
      <c r="I58" s="44"/>
    </row>
    <row r="59" spans="2:9" x14ac:dyDescent="0.2">
      <c r="B59" s="55">
        <v>54</v>
      </c>
      <c r="C59" s="52" t="s">
        <v>90</v>
      </c>
      <c r="D59" s="52" t="s">
        <v>163</v>
      </c>
      <c r="E59" s="53">
        <f t="shared" si="0"/>
        <v>85.996241241943821</v>
      </c>
      <c r="F59" s="54">
        <v>631</v>
      </c>
      <c r="G59" s="54">
        <v>733753</v>
      </c>
      <c r="H59" s="44"/>
      <c r="I59" s="44"/>
    </row>
    <row r="60" spans="2:9" x14ac:dyDescent="0.2">
      <c r="B60" s="55">
        <v>55</v>
      </c>
      <c r="C60" s="52" t="s">
        <v>91</v>
      </c>
      <c r="D60" s="52" t="s">
        <v>163</v>
      </c>
      <c r="E60" s="53">
        <f t="shared" si="0"/>
        <v>189.42308202496989</v>
      </c>
      <c r="F60" s="54">
        <v>357</v>
      </c>
      <c r="G60" s="54">
        <v>188467</v>
      </c>
      <c r="H60" s="44"/>
      <c r="I60" s="44"/>
    </row>
    <row r="61" spans="2:9" x14ac:dyDescent="0.2">
      <c r="B61" s="55">
        <v>56</v>
      </c>
      <c r="C61" s="52" t="s">
        <v>92</v>
      </c>
      <c r="D61" s="52" t="s">
        <v>53</v>
      </c>
      <c r="E61" s="53">
        <f t="shared" si="0"/>
        <v>202.70954199896647</v>
      </c>
      <c r="F61" s="54">
        <v>1522</v>
      </c>
      <c r="G61" s="54">
        <v>750828</v>
      </c>
      <c r="H61" s="44"/>
      <c r="I61" s="44"/>
    </row>
    <row r="62" spans="2:9" x14ac:dyDescent="0.2">
      <c r="B62" s="55">
        <v>57</v>
      </c>
      <c r="C62" s="52" t="s">
        <v>93</v>
      </c>
      <c r="D62" s="52" t="s">
        <v>163</v>
      </c>
      <c r="E62" s="53">
        <f t="shared" si="0"/>
        <v>129.19648431871667</v>
      </c>
      <c r="F62" s="54">
        <v>1345</v>
      </c>
      <c r="G62" s="54">
        <v>1041050</v>
      </c>
      <c r="H62" s="44"/>
      <c r="I62" s="44"/>
    </row>
    <row r="63" spans="2:9" x14ac:dyDescent="0.2">
      <c r="B63" s="55">
        <v>58</v>
      </c>
      <c r="C63" s="52" t="s">
        <v>94</v>
      </c>
      <c r="D63" s="52" t="s">
        <v>168</v>
      </c>
      <c r="E63" s="53">
        <f t="shared" si="0"/>
        <v>171.59419175290435</v>
      </c>
      <c r="F63" s="54">
        <v>357</v>
      </c>
      <c r="G63" s="54">
        <v>208049</v>
      </c>
      <c r="H63" s="44"/>
      <c r="I63" s="44"/>
    </row>
    <row r="64" spans="2:9" x14ac:dyDescent="0.2">
      <c r="B64" s="55">
        <v>59</v>
      </c>
      <c r="C64" s="52" t="s">
        <v>95</v>
      </c>
      <c r="D64" s="52" t="s">
        <v>162</v>
      </c>
      <c r="E64" s="53">
        <f t="shared" si="0"/>
        <v>121.00962066680474</v>
      </c>
      <c r="F64" s="54">
        <v>3161</v>
      </c>
      <c r="G64" s="54">
        <v>2612189</v>
      </c>
      <c r="H64" s="44"/>
      <c r="I64" s="44"/>
    </row>
    <row r="65" spans="2:9" x14ac:dyDescent="0.2">
      <c r="B65" s="55">
        <v>60</v>
      </c>
      <c r="C65" s="52" t="s">
        <v>96</v>
      </c>
      <c r="D65" s="52" t="s">
        <v>162</v>
      </c>
      <c r="E65" s="53">
        <f t="shared" si="0"/>
        <v>177.40931640613198</v>
      </c>
      <c r="F65" s="54">
        <v>1468</v>
      </c>
      <c r="G65" s="54">
        <v>827465</v>
      </c>
      <c r="H65" s="44"/>
      <c r="I65" s="44"/>
    </row>
    <row r="66" spans="2:9" x14ac:dyDescent="0.2">
      <c r="B66" s="55">
        <v>61</v>
      </c>
      <c r="C66" s="52" t="s">
        <v>97</v>
      </c>
      <c r="D66" s="52" t="s">
        <v>47</v>
      </c>
      <c r="E66" s="53">
        <f t="shared" si="0"/>
        <v>119.03084941541063</v>
      </c>
      <c r="F66" s="54">
        <v>338</v>
      </c>
      <c r="G66" s="54">
        <v>283960</v>
      </c>
      <c r="H66" s="44"/>
      <c r="I66" s="44"/>
    </row>
    <row r="67" spans="2:9" x14ac:dyDescent="0.2">
      <c r="B67" s="55">
        <v>62</v>
      </c>
      <c r="C67" s="52" t="s">
        <v>98</v>
      </c>
      <c r="D67" s="52" t="s">
        <v>162</v>
      </c>
      <c r="E67" s="53">
        <f t="shared" si="0"/>
        <v>130.92031353076018</v>
      </c>
      <c r="F67" s="54">
        <v>1931</v>
      </c>
      <c r="G67" s="54">
        <v>1474943</v>
      </c>
      <c r="H67" s="44"/>
      <c r="I67" s="44"/>
    </row>
    <row r="68" spans="2:9" x14ac:dyDescent="0.2">
      <c r="B68" s="55">
        <v>63</v>
      </c>
      <c r="C68" s="52" t="s">
        <v>99</v>
      </c>
      <c r="D68" s="52" t="s">
        <v>161</v>
      </c>
      <c r="E68" s="53">
        <f t="shared" si="0"/>
        <v>206.01786611442645</v>
      </c>
      <c r="F68" s="54">
        <v>1345</v>
      </c>
      <c r="G68" s="54">
        <v>652856</v>
      </c>
      <c r="H68" s="44"/>
      <c r="I68" s="44"/>
    </row>
    <row r="69" spans="2:9" x14ac:dyDescent="0.2">
      <c r="B69" s="55">
        <v>64</v>
      </c>
      <c r="C69" s="52" t="s">
        <v>100</v>
      </c>
      <c r="D69" s="52" t="s">
        <v>166</v>
      </c>
      <c r="E69" s="53">
        <f t="shared" si="0"/>
        <v>179.65526332159328</v>
      </c>
      <c r="F69" s="54">
        <v>1213</v>
      </c>
      <c r="G69" s="54">
        <v>675182</v>
      </c>
      <c r="H69" s="44"/>
      <c r="I69" s="44"/>
    </row>
    <row r="70" spans="2:9" x14ac:dyDescent="0.2">
      <c r="B70" s="55">
        <v>65</v>
      </c>
      <c r="C70" s="52" t="s">
        <v>101</v>
      </c>
      <c r="D70" s="52" t="s">
        <v>165</v>
      </c>
      <c r="E70" s="53">
        <f t="shared" ref="E70:E105" si="1">F70/G70*100000</f>
        <v>228.20028963882916</v>
      </c>
      <c r="F70" s="54">
        <v>520</v>
      </c>
      <c r="G70" s="54">
        <v>227870</v>
      </c>
      <c r="H70" s="44"/>
      <c r="I70" s="44"/>
    </row>
    <row r="71" spans="2:9" x14ac:dyDescent="0.2">
      <c r="B71" s="55">
        <v>66</v>
      </c>
      <c r="C71" s="52" t="s">
        <v>102</v>
      </c>
      <c r="D71" s="52" t="s">
        <v>165</v>
      </c>
      <c r="E71" s="53">
        <f t="shared" si="1"/>
        <v>177.17900930189799</v>
      </c>
      <c r="F71" s="54">
        <v>848</v>
      </c>
      <c r="G71" s="54">
        <v>478612</v>
      </c>
      <c r="H71" s="44"/>
      <c r="I71" s="44"/>
    </row>
    <row r="72" spans="2:9" x14ac:dyDescent="0.2">
      <c r="B72" s="55">
        <v>67</v>
      </c>
      <c r="C72" s="52" t="s">
        <v>103</v>
      </c>
      <c r="D72" s="52" t="s">
        <v>163</v>
      </c>
      <c r="E72" s="53">
        <f t="shared" si="1"/>
        <v>112.31891803302051</v>
      </c>
      <c r="F72" s="54">
        <v>1261</v>
      </c>
      <c r="G72" s="54">
        <v>1122696</v>
      </c>
      <c r="H72" s="44"/>
      <c r="I72" s="44"/>
    </row>
    <row r="73" spans="2:9" x14ac:dyDescent="0.2">
      <c r="B73" s="55">
        <v>68</v>
      </c>
      <c r="C73" s="52" t="s">
        <v>104</v>
      </c>
      <c r="D73" s="52" t="s">
        <v>163</v>
      </c>
      <c r="E73" s="53">
        <f t="shared" si="1"/>
        <v>110.1481126695126</v>
      </c>
      <c r="F73" s="54">
        <v>844</v>
      </c>
      <c r="G73" s="54">
        <v>766241</v>
      </c>
      <c r="H73" s="44"/>
      <c r="I73" s="44"/>
    </row>
    <row r="74" spans="2:9" x14ac:dyDescent="0.2">
      <c r="B74" s="55">
        <v>69</v>
      </c>
      <c r="C74" s="52" t="s">
        <v>105</v>
      </c>
      <c r="D74" s="52" t="s">
        <v>161</v>
      </c>
      <c r="E74" s="53">
        <f t="shared" si="1"/>
        <v>167.78559570606501</v>
      </c>
      <c r="F74" s="54">
        <v>3121</v>
      </c>
      <c r="G74" s="54">
        <v>1860112</v>
      </c>
      <c r="H74" s="44"/>
      <c r="I74" s="44"/>
    </row>
    <row r="75" spans="2:9" x14ac:dyDescent="0.2">
      <c r="B75" s="55">
        <v>70</v>
      </c>
      <c r="C75" s="52" t="s">
        <v>106</v>
      </c>
      <c r="D75" s="52" t="s">
        <v>168</v>
      </c>
      <c r="E75" s="53">
        <f t="shared" si="1"/>
        <v>198.20806329076314</v>
      </c>
      <c r="F75" s="54">
        <v>467</v>
      </c>
      <c r="G75" s="54">
        <v>235611</v>
      </c>
      <c r="H75" s="44"/>
      <c r="I75" s="44"/>
    </row>
    <row r="76" spans="2:9" x14ac:dyDescent="0.2">
      <c r="B76" s="55">
        <v>71</v>
      </c>
      <c r="C76" s="52" t="s">
        <v>107</v>
      </c>
      <c r="D76" s="52" t="s">
        <v>168</v>
      </c>
      <c r="E76" s="53">
        <f t="shared" si="1"/>
        <v>116.76086940829127</v>
      </c>
      <c r="F76" s="54">
        <v>647</v>
      </c>
      <c r="G76" s="54">
        <v>554124</v>
      </c>
      <c r="H76" s="44"/>
      <c r="I76" s="44"/>
    </row>
    <row r="77" spans="2:9" x14ac:dyDescent="0.2">
      <c r="B77" s="55">
        <v>72</v>
      </c>
      <c r="C77" s="52" t="s">
        <v>108</v>
      </c>
      <c r="D77" s="52" t="s">
        <v>169</v>
      </c>
      <c r="E77" s="53">
        <f t="shared" si="1"/>
        <v>111.13479012080404</v>
      </c>
      <c r="F77" s="54">
        <v>631</v>
      </c>
      <c r="G77" s="54">
        <v>567779</v>
      </c>
      <c r="H77" s="44"/>
      <c r="I77" s="44"/>
    </row>
    <row r="78" spans="2:9" x14ac:dyDescent="0.2">
      <c r="B78" s="55">
        <v>73</v>
      </c>
      <c r="C78" s="52" t="s">
        <v>109</v>
      </c>
      <c r="D78" s="52" t="s">
        <v>161</v>
      </c>
      <c r="E78" s="53">
        <f t="shared" si="1"/>
        <v>111.10776759032716</v>
      </c>
      <c r="F78" s="54">
        <v>480</v>
      </c>
      <c r="G78" s="54">
        <v>432013</v>
      </c>
      <c r="H78" s="44"/>
      <c r="I78" s="44"/>
    </row>
    <row r="79" spans="2:9" x14ac:dyDescent="0.2">
      <c r="B79" s="55">
        <v>74</v>
      </c>
      <c r="C79" s="52" t="s">
        <v>110</v>
      </c>
      <c r="D79" s="52" t="s">
        <v>161</v>
      </c>
      <c r="E79" s="53">
        <f t="shared" si="1"/>
        <v>97.175315269725672</v>
      </c>
      <c r="F79" s="54">
        <v>795</v>
      </c>
      <c r="G79" s="54">
        <v>818109</v>
      </c>
      <c r="H79" s="44"/>
      <c r="I79" s="44"/>
    </row>
    <row r="80" spans="2:9" x14ac:dyDescent="0.2">
      <c r="B80" s="55">
        <v>75</v>
      </c>
      <c r="C80" s="52" t="s">
        <v>111</v>
      </c>
      <c r="D80" s="52" t="s">
        <v>170</v>
      </c>
      <c r="E80" s="53">
        <f t="shared" si="1"/>
        <v>191.99162551687411</v>
      </c>
      <c r="F80" s="54">
        <v>4189</v>
      </c>
      <c r="G80" s="54">
        <v>2181866</v>
      </c>
      <c r="H80" s="44"/>
      <c r="I80" s="44"/>
    </row>
    <row r="81" spans="2:9" x14ac:dyDescent="0.2">
      <c r="B81" s="55">
        <v>76</v>
      </c>
      <c r="C81" s="52" t="s">
        <v>112</v>
      </c>
      <c r="D81" s="52" t="s">
        <v>47</v>
      </c>
      <c r="E81" s="53">
        <f t="shared" si="1"/>
        <v>141.69914932800251</v>
      </c>
      <c r="F81" s="54">
        <v>1782</v>
      </c>
      <c r="G81" s="54">
        <v>1257594</v>
      </c>
      <c r="H81" s="44"/>
      <c r="I81" s="44"/>
    </row>
    <row r="82" spans="2:9" x14ac:dyDescent="0.2">
      <c r="B82" s="55">
        <v>77</v>
      </c>
      <c r="C82" s="52" t="s">
        <v>113</v>
      </c>
      <c r="D82" s="52" t="s">
        <v>170</v>
      </c>
      <c r="E82" s="53">
        <f t="shared" si="1"/>
        <v>92.841239356187444</v>
      </c>
      <c r="F82" s="54">
        <v>1311</v>
      </c>
      <c r="G82" s="54">
        <v>1412088</v>
      </c>
      <c r="H82" s="44"/>
      <c r="I82" s="44"/>
    </row>
    <row r="83" spans="2:9" x14ac:dyDescent="0.2">
      <c r="B83" s="55">
        <v>78</v>
      </c>
      <c r="C83" s="52" t="s">
        <v>114</v>
      </c>
      <c r="D83" s="52" t="s">
        <v>170</v>
      </c>
      <c r="E83" s="53">
        <f t="shared" si="1"/>
        <v>103.27670072056753</v>
      </c>
      <c r="F83" s="54">
        <v>1482</v>
      </c>
      <c r="G83" s="54">
        <v>1434980</v>
      </c>
      <c r="H83" s="44"/>
      <c r="I83" s="44"/>
    </row>
    <row r="84" spans="2:9" x14ac:dyDescent="0.2">
      <c r="B84" s="55">
        <v>79</v>
      </c>
      <c r="C84" s="52" t="s">
        <v>115</v>
      </c>
      <c r="D84" s="52" t="s">
        <v>166</v>
      </c>
      <c r="E84" s="53">
        <f t="shared" si="1"/>
        <v>132.08456607823348</v>
      </c>
      <c r="F84" s="54">
        <v>496</v>
      </c>
      <c r="G84" s="54">
        <v>375517</v>
      </c>
      <c r="H84" s="44"/>
      <c r="I84" s="44"/>
    </row>
    <row r="85" spans="2:9" x14ac:dyDescent="0.2">
      <c r="B85" s="55">
        <v>80</v>
      </c>
      <c r="C85" s="52" t="s">
        <v>116</v>
      </c>
      <c r="D85" s="52" t="s">
        <v>162</v>
      </c>
      <c r="E85" s="53">
        <f t="shared" si="1"/>
        <v>104.04642502439135</v>
      </c>
      <c r="F85" s="54">
        <v>594</v>
      </c>
      <c r="G85" s="54">
        <v>570899</v>
      </c>
      <c r="H85" s="44"/>
      <c r="I85" s="44"/>
    </row>
    <row r="86" spans="2:9" x14ac:dyDescent="0.2">
      <c r="B86" s="55">
        <v>81</v>
      </c>
      <c r="C86" s="52" t="s">
        <v>117</v>
      </c>
      <c r="D86" s="52" t="s">
        <v>165</v>
      </c>
      <c r="E86" s="53">
        <f t="shared" si="1"/>
        <v>190.60581948989278</v>
      </c>
      <c r="F86" s="54">
        <v>745</v>
      </c>
      <c r="G86" s="54">
        <v>390859</v>
      </c>
      <c r="H86" s="44"/>
      <c r="I86" s="44"/>
    </row>
    <row r="87" spans="2:9" x14ac:dyDescent="0.2">
      <c r="B87" s="55">
        <v>82</v>
      </c>
      <c r="C87" s="52" t="s">
        <v>118</v>
      </c>
      <c r="D87" s="52" t="s">
        <v>165</v>
      </c>
      <c r="E87" s="53">
        <f t="shared" si="1"/>
        <v>140.22928448487829</v>
      </c>
      <c r="F87" s="54">
        <v>365</v>
      </c>
      <c r="G87" s="54">
        <v>260288</v>
      </c>
      <c r="H87" s="44"/>
      <c r="I87" s="44"/>
    </row>
    <row r="88" spans="2:9" x14ac:dyDescent="0.2">
      <c r="B88" s="55">
        <v>83</v>
      </c>
      <c r="C88" s="52" t="s">
        <v>119</v>
      </c>
      <c r="D88" s="52" t="s">
        <v>30</v>
      </c>
      <c r="E88" s="53">
        <f t="shared" si="1"/>
        <v>113.66454492849466</v>
      </c>
      <c r="F88" s="54">
        <v>1210</v>
      </c>
      <c r="G88" s="54">
        <v>1064536</v>
      </c>
      <c r="H88" s="44"/>
      <c r="I88" s="44"/>
    </row>
    <row r="89" spans="2:9" x14ac:dyDescent="0.2">
      <c r="B89" s="55">
        <v>84</v>
      </c>
      <c r="C89" s="52" t="s">
        <v>120</v>
      </c>
      <c r="D89" s="52" t="s">
        <v>30</v>
      </c>
      <c r="E89" s="53">
        <f t="shared" si="1"/>
        <v>170.75326685434143</v>
      </c>
      <c r="F89" s="54">
        <v>962</v>
      </c>
      <c r="G89" s="54">
        <v>563386</v>
      </c>
      <c r="H89" s="44"/>
      <c r="I89" s="44"/>
    </row>
    <row r="90" spans="2:9" x14ac:dyDescent="0.2">
      <c r="B90" s="55">
        <v>85</v>
      </c>
      <c r="C90" s="52" t="s">
        <v>121</v>
      </c>
      <c r="D90" s="52" t="s">
        <v>169</v>
      </c>
      <c r="E90" s="53">
        <f t="shared" si="1"/>
        <v>112.56563863619554</v>
      </c>
      <c r="F90" s="54">
        <v>761</v>
      </c>
      <c r="G90" s="54">
        <v>676050</v>
      </c>
      <c r="H90" s="44"/>
      <c r="I90" s="44"/>
    </row>
    <row r="91" spans="2:9" x14ac:dyDescent="0.2">
      <c r="B91" s="55">
        <v>86</v>
      </c>
      <c r="C91" s="52" t="s">
        <v>122</v>
      </c>
      <c r="D91" s="52" t="s">
        <v>166</v>
      </c>
      <c r="E91" s="53">
        <f t="shared" si="1"/>
        <v>154.62101839441169</v>
      </c>
      <c r="F91" s="54">
        <v>676</v>
      </c>
      <c r="G91" s="54">
        <v>437198</v>
      </c>
      <c r="H91" s="44"/>
      <c r="I91" s="44"/>
    </row>
    <row r="92" spans="2:9" x14ac:dyDescent="0.2">
      <c r="B92" s="55">
        <v>87</v>
      </c>
      <c r="C92" s="52" t="s">
        <v>123</v>
      </c>
      <c r="D92" s="52" t="s">
        <v>166</v>
      </c>
      <c r="E92" s="53">
        <f t="shared" si="1"/>
        <v>199.06126337192703</v>
      </c>
      <c r="F92" s="54">
        <v>746</v>
      </c>
      <c r="G92" s="54">
        <v>374759</v>
      </c>
      <c r="H92" s="44"/>
      <c r="I92" s="44"/>
    </row>
    <row r="93" spans="2:9" x14ac:dyDescent="0.2">
      <c r="B93" s="55">
        <v>88</v>
      </c>
      <c r="C93" s="52" t="s">
        <v>124</v>
      </c>
      <c r="D93" s="52" t="s">
        <v>163</v>
      </c>
      <c r="E93" s="53">
        <f t="shared" si="1"/>
        <v>102.3396587952227</v>
      </c>
      <c r="F93" s="54">
        <v>376</v>
      </c>
      <c r="G93" s="54">
        <v>367404</v>
      </c>
      <c r="H93" s="44"/>
      <c r="I93" s="44"/>
    </row>
    <row r="94" spans="2:9" x14ac:dyDescent="0.2">
      <c r="B94" s="55">
        <v>89</v>
      </c>
      <c r="C94" s="52" t="s">
        <v>125</v>
      </c>
      <c r="D94" s="52" t="s">
        <v>168</v>
      </c>
      <c r="E94" s="53">
        <f t="shared" si="1"/>
        <v>202.11364915309667</v>
      </c>
      <c r="F94" s="54">
        <v>686</v>
      </c>
      <c r="G94" s="54">
        <v>339413</v>
      </c>
      <c r="H94" s="44"/>
      <c r="I94" s="44"/>
    </row>
    <row r="95" spans="2:9" x14ac:dyDescent="0.2">
      <c r="B95" s="55">
        <v>90</v>
      </c>
      <c r="C95" s="52" t="s">
        <v>126</v>
      </c>
      <c r="D95" s="52" t="s">
        <v>168</v>
      </c>
      <c r="E95" s="53">
        <f t="shared" si="1"/>
        <v>103.11704130218136</v>
      </c>
      <c r="F95" s="54">
        <v>149</v>
      </c>
      <c r="G95" s="54">
        <v>144496</v>
      </c>
      <c r="H95" s="44"/>
      <c r="I95" s="44"/>
    </row>
    <row r="96" spans="2:9" x14ac:dyDescent="0.2">
      <c r="B96" s="55">
        <v>91</v>
      </c>
      <c r="C96" s="52" t="s">
        <v>127</v>
      </c>
      <c r="D96" s="52" t="s">
        <v>170</v>
      </c>
      <c r="E96" s="53">
        <f t="shared" si="1"/>
        <v>121.08686215228823</v>
      </c>
      <c r="F96" s="54">
        <v>1576</v>
      </c>
      <c r="G96" s="54">
        <v>1301545</v>
      </c>
      <c r="H96" s="44"/>
      <c r="I96" s="44"/>
    </row>
    <row r="97" spans="2:9" x14ac:dyDescent="0.2">
      <c r="B97" s="55">
        <v>92</v>
      </c>
      <c r="C97" s="52" t="s">
        <v>128</v>
      </c>
      <c r="D97" s="52" t="s">
        <v>170</v>
      </c>
      <c r="E97" s="53">
        <f t="shared" si="1"/>
        <v>129.78581302517745</v>
      </c>
      <c r="F97" s="54">
        <v>2089</v>
      </c>
      <c r="G97" s="54">
        <v>1609575</v>
      </c>
      <c r="H97" s="44"/>
      <c r="I97" s="44"/>
    </row>
    <row r="98" spans="2:9" x14ac:dyDescent="0.2">
      <c r="B98" s="55">
        <v>93</v>
      </c>
      <c r="C98" s="52" t="s">
        <v>129</v>
      </c>
      <c r="D98" s="52" t="s">
        <v>170</v>
      </c>
      <c r="E98" s="53">
        <f t="shared" si="1"/>
        <v>87.201626126098461</v>
      </c>
      <c r="F98" s="54">
        <v>1420</v>
      </c>
      <c r="G98" s="54">
        <v>1628410</v>
      </c>
      <c r="H98" s="44"/>
      <c r="I98" s="44"/>
    </row>
    <row r="99" spans="2:9" x14ac:dyDescent="0.2">
      <c r="B99" s="55">
        <v>94</v>
      </c>
      <c r="C99" s="52" t="s">
        <v>130</v>
      </c>
      <c r="D99" s="52" t="s">
        <v>170</v>
      </c>
      <c r="E99" s="53">
        <f t="shared" si="1"/>
        <v>158.45548658410215</v>
      </c>
      <c r="F99" s="54">
        <v>2205</v>
      </c>
      <c r="G99" s="54">
        <v>1391558</v>
      </c>
      <c r="H99" s="44"/>
      <c r="I99" s="44"/>
    </row>
    <row r="100" spans="2:9" x14ac:dyDescent="0.2">
      <c r="B100" s="55">
        <v>95</v>
      </c>
      <c r="C100" s="52" t="s">
        <v>176</v>
      </c>
      <c r="D100" s="52" t="s">
        <v>170</v>
      </c>
      <c r="E100" s="53">
        <f t="shared" si="1"/>
        <v>128.21728534343509</v>
      </c>
      <c r="F100" s="54">
        <v>1582</v>
      </c>
      <c r="G100" s="54">
        <v>1233843</v>
      </c>
      <c r="H100" s="44"/>
      <c r="I100" s="44"/>
    </row>
    <row r="101" spans="2:9" x14ac:dyDescent="0.2">
      <c r="B101" s="55">
        <v>971</v>
      </c>
      <c r="C101" s="52" t="s">
        <v>131</v>
      </c>
      <c r="D101" s="52" t="s">
        <v>131</v>
      </c>
      <c r="E101" s="53">
        <f>F101/G101*100000</f>
        <v>115.04753399597675</v>
      </c>
      <c r="F101" s="54">
        <v>505</v>
      </c>
      <c r="G101" s="54">
        <v>438949</v>
      </c>
      <c r="H101" s="44"/>
      <c r="I101" s="44"/>
    </row>
    <row r="102" spans="2:9" x14ac:dyDescent="0.2">
      <c r="B102" s="55">
        <v>972</v>
      </c>
      <c r="C102" s="52" t="s">
        <v>132</v>
      </c>
      <c r="D102" s="52" t="s">
        <v>132</v>
      </c>
      <c r="E102" s="53">
        <f t="shared" si="1"/>
        <v>127.0078446021666</v>
      </c>
      <c r="F102" s="54">
        <v>476</v>
      </c>
      <c r="G102" s="54">
        <v>374780</v>
      </c>
      <c r="H102" s="44"/>
      <c r="I102" s="44"/>
    </row>
    <row r="103" spans="2:9" x14ac:dyDescent="0.2">
      <c r="B103" s="55">
        <v>973</v>
      </c>
      <c r="C103" s="52" t="s">
        <v>133</v>
      </c>
      <c r="D103" s="52" t="s">
        <v>133</v>
      </c>
      <c r="E103" s="53">
        <f t="shared" si="1"/>
        <v>58.726331646927079</v>
      </c>
      <c r="F103" s="54">
        <v>161</v>
      </c>
      <c r="G103" s="54">
        <v>274153</v>
      </c>
      <c r="H103" s="44"/>
      <c r="I103" s="44"/>
    </row>
    <row r="104" spans="2:9" x14ac:dyDescent="0.2">
      <c r="B104" s="55">
        <v>974</v>
      </c>
      <c r="C104" s="52" t="s">
        <v>134</v>
      </c>
      <c r="D104" s="52" t="s">
        <v>134</v>
      </c>
      <c r="E104" s="53">
        <f t="shared" si="1"/>
        <v>88.869269239035091</v>
      </c>
      <c r="F104" s="54">
        <v>765</v>
      </c>
      <c r="G104" s="54">
        <v>860815</v>
      </c>
      <c r="H104" s="44"/>
      <c r="I104" s="44"/>
    </row>
    <row r="105" spans="2:9" x14ac:dyDescent="0.2">
      <c r="B105" s="55">
        <v>976</v>
      </c>
      <c r="C105" s="52" t="s">
        <v>135</v>
      </c>
      <c r="D105" s="52" t="s">
        <v>135</v>
      </c>
      <c r="E105" s="53">
        <f t="shared" si="1"/>
        <v>4.0135819613572332</v>
      </c>
      <c r="F105" s="54">
        <v>10</v>
      </c>
      <c r="G105" s="54">
        <v>249154</v>
      </c>
      <c r="H105" s="44"/>
      <c r="I105" s="44"/>
    </row>
    <row r="106" spans="2:9" x14ac:dyDescent="0.2">
      <c r="B106" s="44"/>
      <c r="C106" s="44"/>
      <c r="D106" s="45"/>
      <c r="E106" s="46"/>
      <c r="F106" s="44"/>
      <c r="G106" s="44"/>
      <c r="H106" s="44"/>
      <c r="I106" s="44"/>
    </row>
    <row r="107" spans="2:9" x14ac:dyDescent="0.2">
      <c r="B107" s="44" t="s">
        <v>153</v>
      </c>
      <c r="C107" s="44"/>
      <c r="D107" s="45"/>
      <c r="E107" s="46"/>
      <c r="F107" s="44"/>
      <c r="G107" s="44"/>
      <c r="H107" s="44"/>
      <c r="I107" s="44"/>
    </row>
    <row r="108" spans="2:9" x14ac:dyDescent="0.2">
      <c r="B108" s="47" t="s">
        <v>154</v>
      </c>
      <c r="C108" s="44"/>
      <c r="D108" s="45"/>
      <c r="E108" s="46"/>
      <c r="F108" s="44"/>
      <c r="G108" s="44"/>
      <c r="H108" s="44"/>
      <c r="I108" s="44"/>
    </row>
    <row r="109" spans="2:9" x14ac:dyDescent="0.2">
      <c r="B109" s="44" t="s">
        <v>155</v>
      </c>
      <c r="C109" s="44"/>
      <c r="D109" s="45"/>
      <c r="E109" s="46"/>
      <c r="F109" s="44"/>
      <c r="G109" s="44"/>
      <c r="H109" s="44"/>
      <c r="I109" s="44"/>
    </row>
    <row r="110" spans="2:9" x14ac:dyDescent="0.2">
      <c r="B110" s="44"/>
      <c r="C110" s="44"/>
      <c r="D110" s="45"/>
      <c r="E110" s="46"/>
      <c r="F110" s="44"/>
      <c r="G110" s="44"/>
      <c r="H110" s="44"/>
      <c r="I110" s="44"/>
    </row>
    <row r="111" spans="2:9" x14ac:dyDescent="0.2">
      <c r="B111" s="44"/>
      <c r="C111" s="44"/>
      <c r="D111" s="45"/>
      <c r="E111" s="46"/>
      <c r="F111" s="44"/>
      <c r="G111" s="44"/>
      <c r="H111" s="44"/>
      <c r="I111" s="44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0"/>
  <sheetViews>
    <sheetView showGridLines="0" workbookViewId="0">
      <selection activeCell="F27" sqref="F27"/>
    </sheetView>
  </sheetViews>
  <sheetFormatPr baseColWidth="10" defaultColWidth="9.140625" defaultRowHeight="11.25" x14ac:dyDescent="0.2"/>
  <cols>
    <col min="1" max="1" width="3.85546875" style="4" customWidth="1"/>
    <col min="2" max="2" width="11.28515625" style="4" customWidth="1"/>
    <col min="3" max="3" width="26.42578125" style="4" customWidth="1"/>
    <col min="4" max="4" width="30.85546875" style="65" customWidth="1"/>
    <col min="5" max="5" width="11.85546875" style="4" customWidth="1"/>
    <col min="6" max="6" width="14.7109375" style="4" customWidth="1"/>
    <col min="7" max="7" width="13.42578125" style="4" customWidth="1"/>
    <col min="8" max="16384" width="9.140625" style="4"/>
  </cols>
  <sheetData>
    <row r="1" spans="2:10" ht="7.5" customHeight="1" x14ac:dyDescent="0.2"/>
    <row r="2" spans="2:10" x14ac:dyDescent="0.2">
      <c r="B2" s="43" t="s">
        <v>185</v>
      </c>
      <c r="C2" s="44"/>
      <c r="D2" s="45"/>
      <c r="E2" s="56"/>
      <c r="F2" s="56"/>
      <c r="G2" s="44"/>
      <c r="J2" s="57"/>
    </row>
    <row r="3" spans="2:10" x14ac:dyDescent="0.2">
      <c r="B3" s="43"/>
      <c r="C3" s="44"/>
      <c r="D3" s="45"/>
      <c r="E3" s="56"/>
      <c r="F3" s="56"/>
      <c r="G3" s="44"/>
      <c r="J3" s="57"/>
    </row>
    <row r="4" spans="2:10" ht="33.75" x14ac:dyDescent="0.2">
      <c r="B4" s="49" t="s">
        <v>160</v>
      </c>
      <c r="C4" s="50" t="s">
        <v>159</v>
      </c>
      <c r="D4" s="50" t="s">
        <v>164</v>
      </c>
      <c r="E4" s="49" t="s">
        <v>156</v>
      </c>
      <c r="F4" s="49" t="s">
        <v>171</v>
      </c>
      <c r="G4" s="49" t="s">
        <v>158</v>
      </c>
    </row>
    <row r="5" spans="2:10" x14ac:dyDescent="0.2">
      <c r="B5" s="59" t="s">
        <v>22</v>
      </c>
      <c r="C5" s="52" t="s">
        <v>23</v>
      </c>
      <c r="D5" s="52" t="s">
        <v>161</v>
      </c>
      <c r="E5" s="53">
        <f>F5/G5*100000</f>
        <v>7.4536823520094666</v>
      </c>
      <c r="F5" s="54">
        <v>48</v>
      </c>
      <c r="G5" s="54">
        <v>643977</v>
      </c>
    </row>
    <row r="6" spans="2:10" x14ac:dyDescent="0.2">
      <c r="B6" s="59" t="s">
        <v>24</v>
      </c>
      <c r="C6" s="52" t="s">
        <v>25</v>
      </c>
      <c r="D6" s="52" t="s">
        <v>162</v>
      </c>
      <c r="E6" s="53">
        <f t="shared" ref="E6:E69" si="0">F6/G6*100000</f>
        <v>5.2257622614112922</v>
      </c>
      <c r="F6" s="54">
        <v>28</v>
      </c>
      <c r="G6" s="54">
        <v>535807</v>
      </c>
    </row>
    <row r="7" spans="2:10" x14ac:dyDescent="0.2">
      <c r="B7" s="59" t="s">
        <v>26</v>
      </c>
      <c r="C7" s="52" t="s">
        <v>27</v>
      </c>
      <c r="D7" s="52" t="s">
        <v>161</v>
      </c>
      <c r="E7" s="53">
        <f t="shared" si="0"/>
        <v>11.47305156695408</v>
      </c>
      <c r="F7" s="54">
        <v>39</v>
      </c>
      <c r="G7" s="54">
        <v>339927</v>
      </c>
    </row>
    <row r="8" spans="2:10" x14ac:dyDescent="0.2">
      <c r="B8" s="59" t="s">
        <v>28</v>
      </c>
      <c r="C8" s="52" t="s">
        <v>29</v>
      </c>
      <c r="D8" s="52" t="s">
        <v>30</v>
      </c>
      <c r="E8" s="53">
        <f t="shared" si="0"/>
        <v>9.8907688218239809</v>
      </c>
      <c r="F8" s="54">
        <v>16</v>
      </c>
      <c r="G8" s="54">
        <v>161767</v>
      </c>
    </row>
    <row r="9" spans="2:10" x14ac:dyDescent="0.2">
      <c r="B9" s="59" t="s">
        <v>31</v>
      </c>
      <c r="C9" s="52" t="s">
        <v>32</v>
      </c>
      <c r="D9" s="52" t="s">
        <v>30</v>
      </c>
      <c r="E9" s="53">
        <f t="shared" si="0"/>
        <v>14.853165846206076</v>
      </c>
      <c r="F9" s="54">
        <v>21</v>
      </c>
      <c r="G9" s="54">
        <v>141384</v>
      </c>
      <c r="J9" s="58"/>
    </row>
    <row r="10" spans="2:10" x14ac:dyDescent="0.2">
      <c r="B10" s="59" t="s">
        <v>33</v>
      </c>
      <c r="C10" s="52" t="s">
        <v>34</v>
      </c>
      <c r="D10" s="52" t="s">
        <v>30</v>
      </c>
      <c r="E10" s="53">
        <f t="shared" si="0"/>
        <v>6.0104211455862711</v>
      </c>
      <c r="F10" s="54">
        <v>65</v>
      </c>
      <c r="G10" s="54">
        <v>1081455</v>
      </c>
    </row>
    <row r="11" spans="2:10" x14ac:dyDescent="0.2">
      <c r="B11" s="59" t="s">
        <v>35</v>
      </c>
      <c r="C11" s="52" t="s">
        <v>36</v>
      </c>
      <c r="D11" s="52" t="s">
        <v>161</v>
      </c>
      <c r="E11" s="53">
        <f t="shared" si="0"/>
        <v>8.5574310591960288</v>
      </c>
      <c r="F11" s="54">
        <v>28</v>
      </c>
      <c r="G11" s="54">
        <v>327201</v>
      </c>
    </row>
    <row r="12" spans="2:10" x14ac:dyDescent="0.2">
      <c r="B12" s="59" t="s">
        <v>37</v>
      </c>
      <c r="C12" s="52" t="s">
        <v>38</v>
      </c>
      <c r="D12" s="52" t="s">
        <v>163</v>
      </c>
      <c r="E12" s="53">
        <f t="shared" si="0"/>
        <v>8.7693656825489619</v>
      </c>
      <c r="F12" s="54">
        <v>24</v>
      </c>
      <c r="G12" s="54">
        <v>273680</v>
      </c>
    </row>
    <row r="13" spans="2:10" x14ac:dyDescent="0.2">
      <c r="B13" s="59" t="s">
        <v>39</v>
      </c>
      <c r="C13" s="52" t="s">
        <v>40</v>
      </c>
      <c r="D13" s="52" t="s">
        <v>165</v>
      </c>
      <c r="E13" s="53">
        <f t="shared" si="0"/>
        <v>6.5581511260345486</v>
      </c>
      <c r="F13" s="54">
        <v>10</v>
      </c>
      <c r="G13" s="54">
        <v>152482</v>
      </c>
    </row>
    <row r="14" spans="2:10" x14ac:dyDescent="0.2">
      <c r="B14" s="59" t="s">
        <v>41</v>
      </c>
      <c r="C14" s="52" t="s">
        <v>42</v>
      </c>
      <c r="D14" s="52" t="s">
        <v>163</v>
      </c>
      <c r="E14" s="53">
        <f t="shared" si="0"/>
        <v>9.3273981062165507</v>
      </c>
      <c r="F14" s="54">
        <v>29</v>
      </c>
      <c r="G14" s="54">
        <v>310912</v>
      </c>
    </row>
    <row r="15" spans="2:10" x14ac:dyDescent="0.2">
      <c r="B15" s="60">
        <v>11</v>
      </c>
      <c r="C15" s="52" t="s">
        <v>43</v>
      </c>
      <c r="D15" s="52" t="s">
        <v>165</v>
      </c>
      <c r="E15" s="53">
        <f t="shared" si="0"/>
        <v>7.8526517592647753</v>
      </c>
      <c r="F15" s="54">
        <v>29</v>
      </c>
      <c r="G15" s="54">
        <v>369302</v>
      </c>
    </row>
    <row r="16" spans="2:10" x14ac:dyDescent="0.2">
      <c r="B16" s="60">
        <v>12</v>
      </c>
      <c r="C16" s="52" t="s">
        <v>44</v>
      </c>
      <c r="D16" s="52" t="s">
        <v>165</v>
      </c>
      <c r="E16" s="53">
        <f t="shared" si="0"/>
        <v>10.338054378166028</v>
      </c>
      <c r="F16" s="54">
        <v>29</v>
      </c>
      <c r="G16" s="54">
        <v>280517</v>
      </c>
    </row>
    <row r="17" spans="2:7" x14ac:dyDescent="0.2">
      <c r="B17" s="60">
        <v>13</v>
      </c>
      <c r="C17" s="52" t="s">
        <v>45</v>
      </c>
      <c r="D17" s="52" t="s">
        <v>30</v>
      </c>
      <c r="E17" s="53">
        <f t="shared" si="0"/>
        <v>5.8956064957792371</v>
      </c>
      <c r="F17" s="54">
        <v>120</v>
      </c>
      <c r="G17" s="54">
        <v>2035414</v>
      </c>
    </row>
    <row r="18" spans="2:7" x14ac:dyDescent="0.2">
      <c r="B18" s="60">
        <v>14</v>
      </c>
      <c r="C18" s="52" t="s">
        <v>46</v>
      </c>
      <c r="D18" s="52" t="s">
        <v>47</v>
      </c>
      <c r="E18" s="53">
        <f t="shared" si="0"/>
        <v>9.3464663167733129</v>
      </c>
      <c r="F18" s="54">
        <v>65</v>
      </c>
      <c r="G18" s="54">
        <v>695450</v>
      </c>
    </row>
    <row r="19" spans="2:7" x14ac:dyDescent="0.2">
      <c r="B19" s="60">
        <v>15</v>
      </c>
      <c r="C19" s="52" t="s">
        <v>48</v>
      </c>
      <c r="D19" s="52" t="s">
        <v>161</v>
      </c>
      <c r="E19" s="53">
        <f t="shared" si="0"/>
        <v>6.8944120790099621</v>
      </c>
      <c r="F19" s="54">
        <v>10</v>
      </c>
      <c r="G19" s="54">
        <v>145045</v>
      </c>
    </row>
    <row r="20" spans="2:7" x14ac:dyDescent="0.2">
      <c r="B20" s="60">
        <v>16</v>
      </c>
      <c r="C20" s="52" t="s">
        <v>49</v>
      </c>
      <c r="D20" s="52" t="s">
        <v>166</v>
      </c>
      <c r="E20" s="53">
        <f t="shared" si="0"/>
        <v>12.47674787895286</v>
      </c>
      <c r="F20" s="54">
        <v>44</v>
      </c>
      <c r="G20" s="54">
        <v>352656</v>
      </c>
    </row>
    <row r="21" spans="2:7" x14ac:dyDescent="0.2">
      <c r="B21" s="60">
        <v>17</v>
      </c>
      <c r="C21" s="52" t="s">
        <v>50</v>
      </c>
      <c r="D21" s="52" t="s">
        <v>166</v>
      </c>
      <c r="E21" s="53">
        <f t="shared" si="0"/>
        <v>8.8257836753969663</v>
      </c>
      <c r="F21" s="54">
        <v>57</v>
      </c>
      <c r="G21" s="54">
        <v>645835</v>
      </c>
    </row>
    <row r="22" spans="2:7" x14ac:dyDescent="0.2">
      <c r="B22" s="60">
        <v>18</v>
      </c>
      <c r="C22" s="52" t="s">
        <v>51</v>
      </c>
      <c r="D22" s="52" t="s">
        <v>167</v>
      </c>
      <c r="E22" s="53">
        <f t="shared" si="0"/>
        <v>5.5521807006198847</v>
      </c>
      <c r="F22" s="54">
        <v>17</v>
      </c>
      <c r="G22" s="54">
        <v>306186</v>
      </c>
    </row>
    <row r="23" spans="2:7" x14ac:dyDescent="0.2">
      <c r="B23" s="60">
        <v>19</v>
      </c>
      <c r="C23" s="52" t="s">
        <v>52</v>
      </c>
      <c r="D23" s="52" t="s">
        <v>166</v>
      </c>
      <c r="E23" s="53">
        <f t="shared" si="0"/>
        <v>5.7882094174167227</v>
      </c>
      <c r="F23" s="54">
        <v>14</v>
      </c>
      <c r="G23" s="54">
        <v>241871</v>
      </c>
    </row>
    <row r="24" spans="2:7" x14ac:dyDescent="0.2">
      <c r="B24" s="60">
        <v>21</v>
      </c>
      <c r="C24" s="52" t="s">
        <v>174</v>
      </c>
      <c r="D24" s="52" t="s">
        <v>168</v>
      </c>
      <c r="E24" s="53">
        <f t="shared" si="0"/>
        <v>11.198626301840306</v>
      </c>
      <c r="F24" s="54">
        <v>60</v>
      </c>
      <c r="G24" s="54">
        <v>535780</v>
      </c>
    </row>
    <row r="25" spans="2:7" x14ac:dyDescent="0.2">
      <c r="B25" s="60">
        <v>22</v>
      </c>
      <c r="C25" s="52" t="s">
        <v>175</v>
      </c>
      <c r="D25" s="52" t="s">
        <v>53</v>
      </c>
      <c r="E25" s="53">
        <f t="shared" si="0"/>
        <v>5.511740006213234</v>
      </c>
      <c r="F25" s="54">
        <v>33</v>
      </c>
      <c r="G25" s="54">
        <v>598722</v>
      </c>
    </row>
    <row r="26" spans="2:7" x14ac:dyDescent="0.2">
      <c r="B26" s="60">
        <v>23</v>
      </c>
      <c r="C26" s="52" t="s">
        <v>54</v>
      </c>
      <c r="D26" s="52" t="s">
        <v>165</v>
      </c>
      <c r="E26" s="53">
        <f t="shared" si="0"/>
        <v>21.797816864803231</v>
      </c>
      <c r="F26" s="54">
        <v>26</v>
      </c>
      <c r="G26" s="54">
        <v>119278</v>
      </c>
    </row>
    <row r="27" spans="2:7" x14ac:dyDescent="0.2">
      <c r="B27" s="60">
        <v>24</v>
      </c>
      <c r="C27" s="52" t="s">
        <v>55</v>
      </c>
      <c r="D27" s="52" t="s">
        <v>165</v>
      </c>
      <c r="E27" s="53">
        <f t="shared" si="0"/>
        <v>10.152676922481895</v>
      </c>
      <c r="F27" s="54">
        <v>42</v>
      </c>
      <c r="G27" s="54">
        <v>413684</v>
      </c>
    </row>
    <row r="28" spans="2:7" x14ac:dyDescent="0.2">
      <c r="B28" s="60">
        <v>25</v>
      </c>
      <c r="C28" s="52" t="s">
        <v>56</v>
      </c>
      <c r="D28" s="52" t="s">
        <v>168</v>
      </c>
      <c r="E28" s="53">
        <f t="shared" si="0"/>
        <v>8.1492799925915644</v>
      </c>
      <c r="F28" s="54">
        <v>44</v>
      </c>
      <c r="G28" s="54">
        <v>539925</v>
      </c>
    </row>
    <row r="29" spans="2:7" x14ac:dyDescent="0.2">
      <c r="B29" s="60">
        <v>26</v>
      </c>
      <c r="C29" s="52" t="s">
        <v>57</v>
      </c>
      <c r="D29" s="52" t="s">
        <v>161</v>
      </c>
      <c r="E29" s="53">
        <f t="shared" si="0"/>
        <v>7.2192586406721322</v>
      </c>
      <c r="F29" s="54">
        <v>37</v>
      </c>
      <c r="G29" s="54">
        <v>512518</v>
      </c>
    </row>
    <row r="30" spans="2:7" x14ac:dyDescent="0.2">
      <c r="B30" s="60">
        <v>27</v>
      </c>
      <c r="C30" s="52" t="s">
        <v>58</v>
      </c>
      <c r="D30" s="52" t="s">
        <v>47</v>
      </c>
      <c r="E30" s="53">
        <f t="shared" si="0"/>
        <v>4.9363376981528226</v>
      </c>
      <c r="F30" s="54">
        <v>30</v>
      </c>
      <c r="G30" s="54">
        <v>607738</v>
      </c>
    </row>
    <row r="31" spans="2:7" x14ac:dyDescent="0.2">
      <c r="B31" s="60">
        <v>28</v>
      </c>
      <c r="C31" s="52" t="s">
        <v>59</v>
      </c>
      <c r="D31" s="52" t="s">
        <v>167</v>
      </c>
      <c r="E31" s="53">
        <f t="shared" si="0"/>
        <v>2.9936396671072689</v>
      </c>
      <c r="F31" s="54">
        <v>13</v>
      </c>
      <c r="G31" s="54">
        <v>434254</v>
      </c>
    </row>
    <row r="32" spans="2:7" x14ac:dyDescent="0.2">
      <c r="B32" s="60">
        <v>29</v>
      </c>
      <c r="C32" s="52" t="s">
        <v>60</v>
      </c>
      <c r="D32" s="52" t="s">
        <v>53</v>
      </c>
      <c r="E32" s="53">
        <f t="shared" si="0"/>
        <v>12.970325434258587</v>
      </c>
      <c r="F32" s="54">
        <v>118</v>
      </c>
      <c r="G32" s="54">
        <v>909769</v>
      </c>
    </row>
    <row r="33" spans="2:7" x14ac:dyDescent="0.2">
      <c r="B33" s="60" t="s">
        <v>61</v>
      </c>
      <c r="C33" s="52" t="s">
        <v>62</v>
      </c>
      <c r="D33" s="52" t="s">
        <v>63</v>
      </c>
      <c r="E33" s="53">
        <f t="shared" si="0"/>
        <v>18.414101391852075</v>
      </c>
      <c r="F33" s="54">
        <v>29</v>
      </c>
      <c r="G33" s="54">
        <v>157488</v>
      </c>
    </row>
    <row r="34" spans="2:7" x14ac:dyDescent="0.2">
      <c r="B34" s="60" t="s">
        <v>64</v>
      </c>
      <c r="C34" s="52" t="s">
        <v>65</v>
      </c>
      <c r="D34" s="52" t="s">
        <v>63</v>
      </c>
      <c r="E34" s="53">
        <f t="shared" si="0"/>
        <v>5.0906417036680898</v>
      </c>
      <c r="F34" s="54">
        <v>9</v>
      </c>
      <c r="G34" s="54">
        <v>176795</v>
      </c>
    </row>
    <row r="35" spans="2:7" x14ac:dyDescent="0.2">
      <c r="B35" s="60">
        <v>30</v>
      </c>
      <c r="C35" s="52" t="s">
        <v>66</v>
      </c>
      <c r="D35" s="52" t="s">
        <v>165</v>
      </c>
      <c r="E35" s="53">
        <f t="shared" si="0"/>
        <v>5.100903933870808</v>
      </c>
      <c r="F35" s="54">
        <v>38</v>
      </c>
      <c r="G35" s="54">
        <v>744966</v>
      </c>
    </row>
    <row r="36" spans="2:7" x14ac:dyDescent="0.2">
      <c r="B36" s="60">
        <v>31</v>
      </c>
      <c r="C36" s="52" t="s">
        <v>67</v>
      </c>
      <c r="D36" s="52" t="s">
        <v>165</v>
      </c>
      <c r="E36" s="53">
        <f t="shared" si="0"/>
        <v>4.3762271670347559</v>
      </c>
      <c r="F36" s="54">
        <v>60</v>
      </c>
      <c r="G36" s="54">
        <v>1371044</v>
      </c>
    </row>
    <row r="37" spans="2:7" x14ac:dyDescent="0.2">
      <c r="B37" s="60">
        <v>32</v>
      </c>
      <c r="C37" s="52" t="s">
        <v>68</v>
      </c>
      <c r="D37" s="52" t="s">
        <v>165</v>
      </c>
      <c r="E37" s="53">
        <f t="shared" si="0"/>
        <v>13.065473701814534</v>
      </c>
      <c r="F37" s="54">
        <v>25</v>
      </c>
      <c r="G37" s="54">
        <v>191344</v>
      </c>
    </row>
    <row r="38" spans="2:7" x14ac:dyDescent="0.2">
      <c r="B38" s="60">
        <v>33</v>
      </c>
      <c r="C38" s="52" t="s">
        <v>69</v>
      </c>
      <c r="D38" s="52" t="s">
        <v>166</v>
      </c>
      <c r="E38" s="53">
        <f t="shared" si="0"/>
        <v>3.8351031391262249</v>
      </c>
      <c r="F38" s="54">
        <v>61</v>
      </c>
      <c r="G38" s="54">
        <v>1590570</v>
      </c>
    </row>
    <row r="39" spans="2:7" x14ac:dyDescent="0.2">
      <c r="B39" s="60">
        <v>34</v>
      </c>
      <c r="C39" s="52" t="s">
        <v>70</v>
      </c>
      <c r="D39" s="52" t="s">
        <v>165</v>
      </c>
      <c r="E39" s="53">
        <f t="shared" si="0"/>
        <v>3.9224368618413141</v>
      </c>
      <c r="F39" s="54">
        <v>45</v>
      </c>
      <c r="G39" s="54">
        <v>1147246</v>
      </c>
    </row>
    <row r="40" spans="2:7" x14ac:dyDescent="0.2">
      <c r="B40" s="60">
        <v>35</v>
      </c>
      <c r="C40" s="52" t="s">
        <v>71</v>
      </c>
      <c r="D40" s="52" t="s">
        <v>53</v>
      </c>
      <c r="E40" s="53">
        <f t="shared" si="0"/>
        <v>8.6481527263771483</v>
      </c>
      <c r="F40" s="54">
        <v>92</v>
      </c>
      <c r="G40" s="54">
        <v>1063811</v>
      </c>
    </row>
    <row r="41" spans="2:7" x14ac:dyDescent="0.2">
      <c r="B41" s="60">
        <v>36</v>
      </c>
      <c r="C41" s="52" t="s">
        <v>72</v>
      </c>
      <c r="D41" s="52" t="s">
        <v>167</v>
      </c>
      <c r="E41" s="53">
        <f t="shared" si="0"/>
        <v>12.243232213304312</v>
      </c>
      <c r="F41" s="54">
        <v>27</v>
      </c>
      <c r="G41" s="54">
        <v>220530</v>
      </c>
    </row>
    <row r="42" spans="2:7" x14ac:dyDescent="0.2">
      <c r="B42" s="60">
        <v>37</v>
      </c>
      <c r="C42" s="52" t="s">
        <v>73</v>
      </c>
      <c r="D42" s="52" t="s">
        <v>167</v>
      </c>
      <c r="E42" s="53">
        <f t="shared" si="0"/>
        <v>5.0876971277487923</v>
      </c>
      <c r="F42" s="54">
        <v>31</v>
      </c>
      <c r="G42" s="54">
        <v>609313</v>
      </c>
    </row>
    <row r="43" spans="2:7" x14ac:dyDescent="0.2">
      <c r="B43" s="60">
        <v>38</v>
      </c>
      <c r="C43" s="52" t="s">
        <v>74</v>
      </c>
      <c r="D43" s="52" t="s">
        <v>161</v>
      </c>
      <c r="E43" s="53">
        <f t="shared" si="0"/>
        <v>7.8207144657148566</v>
      </c>
      <c r="F43" s="54">
        <v>99</v>
      </c>
      <c r="G43" s="54">
        <v>1265869</v>
      </c>
    </row>
    <row r="44" spans="2:7" x14ac:dyDescent="0.2">
      <c r="B44" s="60">
        <v>39</v>
      </c>
      <c r="C44" s="52" t="s">
        <v>75</v>
      </c>
      <c r="D44" s="52" t="s">
        <v>168</v>
      </c>
      <c r="E44" s="53">
        <f t="shared" si="0"/>
        <v>10.774701002047193</v>
      </c>
      <c r="F44" s="54">
        <v>28</v>
      </c>
      <c r="G44" s="54">
        <v>259868</v>
      </c>
    </row>
    <row r="45" spans="2:7" x14ac:dyDescent="0.2">
      <c r="B45" s="60">
        <v>40</v>
      </c>
      <c r="C45" s="52" t="s">
        <v>76</v>
      </c>
      <c r="D45" s="52" t="s">
        <v>166</v>
      </c>
      <c r="E45" s="53">
        <f t="shared" si="0"/>
        <v>18.816698475847424</v>
      </c>
      <c r="F45" s="54">
        <v>77</v>
      </c>
      <c r="G45" s="54">
        <v>409211</v>
      </c>
    </row>
    <row r="46" spans="2:7" x14ac:dyDescent="0.2">
      <c r="B46" s="60">
        <v>41</v>
      </c>
      <c r="C46" s="52" t="s">
        <v>77</v>
      </c>
      <c r="D46" s="52" t="s">
        <v>167</v>
      </c>
      <c r="E46" s="53">
        <f t="shared" si="0"/>
        <v>8.4079539244124941</v>
      </c>
      <c r="F46" s="54">
        <v>28</v>
      </c>
      <c r="G46" s="54">
        <v>333018</v>
      </c>
    </row>
    <row r="47" spans="2:7" x14ac:dyDescent="0.2">
      <c r="B47" s="60">
        <v>42</v>
      </c>
      <c r="C47" s="52" t="s">
        <v>78</v>
      </c>
      <c r="D47" s="52" t="s">
        <v>161</v>
      </c>
      <c r="E47" s="53">
        <f t="shared" si="0"/>
        <v>4.3320446594422162</v>
      </c>
      <c r="F47" s="54">
        <v>33</v>
      </c>
      <c r="G47" s="54">
        <v>761765</v>
      </c>
    </row>
    <row r="48" spans="2:7" x14ac:dyDescent="0.2">
      <c r="B48" s="60">
        <v>43</v>
      </c>
      <c r="C48" s="52" t="s">
        <v>79</v>
      </c>
      <c r="D48" s="52" t="s">
        <v>161</v>
      </c>
      <c r="E48" s="53">
        <f t="shared" si="0"/>
        <v>6.1556048981027542</v>
      </c>
      <c r="F48" s="54">
        <v>14</v>
      </c>
      <c r="G48" s="54">
        <v>227435</v>
      </c>
    </row>
    <row r="49" spans="2:7" x14ac:dyDescent="0.2">
      <c r="B49" s="60">
        <v>44</v>
      </c>
      <c r="C49" s="52" t="s">
        <v>80</v>
      </c>
      <c r="D49" s="52" t="s">
        <v>169</v>
      </c>
      <c r="E49" s="53">
        <f t="shared" si="0"/>
        <v>6.2256831613875967</v>
      </c>
      <c r="F49" s="54">
        <v>87</v>
      </c>
      <c r="G49" s="54">
        <v>1397437</v>
      </c>
    </row>
    <row r="50" spans="2:7" x14ac:dyDescent="0.2">
      <c r="B50" s="60">
        <v>45</v>
      </c>
      <c r="C50" s="52" t="s">
        <v>81</v>
      </c>
      <c r="D50" s="52" t="s">
        <v>167</v>
      </c>
      <c r="E50" s="53">
        <f t="shared" si="0"/>
        <v>6.0382827123965939</v>
      </c>
      <c r="F50" s="54">
        <v>41</v>
      </c>
      <c r="G50" s="54">
        <v>679001</v>
      </c>
    </row>
    <row r="51" spans="2:7" x14ac:dyDescent="0.2">
      <c r="B51" s="60">
        <v>46</v>
      </c>
      <c r="C51" s="52" t="s">
        <v>82</v>
      </c>
      <c r="D51" s="52" t="s">
        <v>165</v>
      </c>
      <c r="E51" s="53">
        <f t="shared" si="0"/>
        <v>15.692109193832419</v>
      </c>
      <c r="F51" s="54">
        <v>27</v>
      </c>
      <c r="G51" s="54">
        <v>172061</v>
      </c>
    </row>
    <row r="52" spans="2:7" x14ac:dyDescent="0.2">
      <c r="B52" s="60">
        <v>47</v>
      </c>
      <c r="C52" s="52" t="s">
        <v>83</v>
      </c>
      <c r="D52" s="52" t="s">
        <v>166</v>
      </c>
      <c r="E52" s="53">
        <f t="shared" si="0"/>
        <v>9.8941031145437321</v>
      </c>
      <c r="F52" s="54">
        <v>33</v>
      </c>
      <c r="G52" s="54">
        <v>333532</v>
      </c>
    </row>
    <row r="53" spans="2:7" x14ac:dyDescent="0.2">
      <c r="B53" s="60">
        <v>48</v>
      </c>
      <c r="C53" s="52" t="s">
        <v>84</v>
      </c>
      <c r="D53" s="52" t="s">
        <v>165</v>
      </c>
      <c r="E53" s="53">
        <f t="shared" si="0"/>
        <v>27.70083102493075</v>
      </c>
      <c r="F53" s="54">
        <v>21</v>
      </c>
      <c r="G53" s="54">
        <v>75810</v>
      </c>
    </row>
    <row r="54" spans="2:7" x14ac:dyDescent="0.2">
      <c r="B54" s="60">
        <v>49</v>
      </c>
      <c r="C54" s="52" t="s">
        <v>85</v>
      </c>
      <c r="D54" s="52" t="s">
        <v>169</v>
      </c>
      <c r="E54" s="53">
        <f t="shared" si="0"/>
        <v>10.030360187787913</v>
      </c>
      <c r="F54" s="54">
        <v>82</v>
      </c>
      <c r="G54" s="54">
        <v>817518</v>
      </c>
    </row>
    <row r="55" spans="2:7" x14ac:dyDescent="0.2">
      <c r="B55" s="60">
        <v>50</v>
      </c>
      <c r="C55" s="52" t="s">
        <v>86</v>
      </c>
      <c r="D55" s="52" t="s">
        <v>47</v>
      </c>
      <c r="E55" s="53">
        <f t="shared" si="0"/>
        <v>9.8417289306660241</v>
      </c>
      <c r="F55" s="54">
        <v>49</v>
      </c>
      <c r="G55" s="54">
        <v>497880</v>
      </c>
    </row>
    <row r="56" spans="2:7" x14ac:dyDescent="0.2">
      <c r="B56" s="60">
        <v>51</v>
      </c>
      <c r="C56" s="52" t="s">
        <v>87</v>
      </c>
      <c r="D56" s="52" t="s">
        <v>163</v>
      </c>
      <c r="E56" s="53">
        <f t="shared" si="0"/>
        <v>6.6289051665337988</v>
      </c>
      <c r="F56" s="54">
        <v>38</v>
      </c>
      <c r="G56" s="54">
        <v>573247</v>
      </c>
    </row>
    <row r="57" spans="2:7" x14ac:dyDescent="0.2">
      <c r="B57" s="60">
        <v>52</v>
      </c>
      <c r="C57" s="52" t="s">
        <v>88</v>
      </c>
      <c r="D57" s="52" t="s">
        <v>163</v>
      </c>
      <c r="E57" s="53">
        <f t="shared" si="0"/>
        <v>12.456543648861357</v>
      </c>
      <c r="F57" s="54">
        <v>22</v>
      </c>
      <c r="G57" s="54">
        <v>176614</v>
      </c>
    </row>
    <row r="58" spans="2:7" x14ac:dyDescent="0.2">
      <c r="B58" s="60">
        <v>53</v>
      </c>
      <c r="C58" s="52" t="s">
        <v>89</v>
      </c>
      <c r="D58" s="52" t="s">
        <v>169</v>
      </c>
      <c r="E58" s="53">
        <f t="shared" si="0"/>
        <v>6.5143609086230603</v>
      </c>
      <c r="F58" s="54">
        <v>20</v>
      </c>
      <c r="G58" s="54">
        <v>307014</v>
      </c>
    </row>
    <row r="59" spans="2:7" x14ac:dyDescent="0.2">
      <c r="B59" s="60">
        <v>54</v>
      </c>
      <c r="C59" s="52" t="s">
        <v>90</v>
      </c>
      <c r="D59" s="52" t="s">
        <v>163</v>
      </c>
      <c r="E59" s="53">
        <f t="shared" si="0"/>
        <v>9.1311381350399934</v>
      </c>
      <c r="F59" s="54">
        <v>67</v>
      </c>
      <c r="G59" s="54">
        <v>733753</v>
      </c>
    </row>
    <row r="60" spans="2:7" x14ac:dyDescent="0.2">
      <c r="B60" s="60">
        <v>55</v>
      </c>
      <c r="C60" s="52" t="s">
        <v>91</v>
      </c>
      <c r="D60" s="52" t="s">
        <v>163</v>
      </c>
      <c r="E60" s="53">
        <f t="shared" si="0"/>
        <v>13.795518578849347</v>
      </c>
      <c r="F60" s="54">
        <v>26</v>
      </c>
      <c r="G60" s="54">
        <v>188467</v>
      </c>
    </row>
    <row r="61" spans="2:7" x14ac:dyDescent="0.2">
      <c r="B61" s="60">
        <v>56</v>
      </c>
      <c r="C61" s="52" t="s">
        <v>92</v>
      </c>
      <c r="D61" s="52" t="s">
        <v>53</v>
      </c>
      <c r="E61" s="53">
        <f t="shared" si="0"/>
        <v>13.052256974966305</v>
      </c>
      <c r="F61" s="54">
        <v>98</v>
      </c>
      <c r="G61" s="54">
        <v>750828</v>
      </c>
    </row>
    <row r="62" spans="2:7" x14ac:dyDescent="0.2">
      <c r="B62" s="60">
        <v>57</v>
      </c>
      <c r="C62" s="52" t="s">
        <v>93</v>
      </c>
      <c r="D62" s="52" t="s">
        <v>163</v>
      </c>
      <c r="E62" s="53">
        <f t="shared" si="0"/>
        <v>7.7806061188223428</v>
      </c>
      <c r="F62" s="54">
        <v>81</v>
      </c>
      <c r="G62" s="54">
        <v>1041050</v>
      </c>
    </row>
    <row r="63" spans="2:7" x14ac:dyDescent="0.2">
      <c r="B63" s="60">
        <v>58</v>
      </c>
      <c r="C63" s="52" t="s">
        <v>94</v>
      </c>
      <c r="D63" s="52" t="s">
        <v>168</v>
      </c>
      <c r="E63" s="53">
        <f t="shared" si="0"/>
        <v>12.016399982696385</v>
      </c>
      <c r="F63" s="54">
        <v>25</v>
      </c>
      <c r="G63" s="54">
        <v>208049</v>
      </c>
    </row>
    <row r="64" spans="2:7" x14ac:dyDescent="0.2">
      <c r="B64" s="60">
        <v>59</v>
      </c>
      <c r="C64" s="52" t="s">
        <v>95</v>
      </c>
      <c r="D64" s="52" t="s">
        <v>162</v>
      </c>
      <c r="E64" s="53">
        <f t="shared" si="0"/>
        <v>7.2353110743518174</v>
      </c>
      <c r="F64" s="54">
        <v>189</v>
      </c>
      <c r="G64" s="54">
        <v>2612189</v>
      </c>
    </row>
    <row r="65" spans="2:7" x14ac:dyDescent="0.2">
      <c r="B65" s="60">
        <v>60</v>
      </c>
      <c r="C65" s="52" t="s">
        <v>96</v>
      </c>
      <c r="D65" s="52" t="s">
        <v>162</v>
      </c>
      <c r="E65" s="53">
        <f t="shared" si="0"/>
        <v>6.8885088795296472</v>
      </c>
      <c r="F65" s="54">
        <v>57</v>
      </c>
      <c r="G65" s="54">
        <v>827465</v>
      </c>
    </row>
    <row r="66" spans="2:7" x14ac:dyDescent="0.2">
      <c r="B66" s="60">
        <v>61</v>
      </c>
      <c r="C66" s="52" t="s">
        <v>97</v>
      </c>
      <c r="D66" s="52" t="s">
        <v>47</v>
      </c>
      <c r="E66" s="53">
        <f t="shared" si="0"/>
        <v>18.312438371601633</v>
      </c>
      <c r="F66" s="54">
        <v>52</v>
      </c>
      <c r="G66" s="54">
        <v>283960</v>
      </c>
    </row>
    <row r="67" spans="2:7" x14ac:dyDescent="0.2">
      <c r="B67" s="60">
        <v>62</v>
      </c>
      <c r="C67" s="52" t="s">
        <v>98</v>
      </c>
      <c r="D67" s="52" t="s">
        <v>162</v>
      </c>
      <c r="E67" s="53">
        <f t="shared" si="0"/>
        <v>5.7629345676409187</v>
      </c>
      <c r="F67" s="54">
        <v>85</v>
      </c>
      <c r="G67" s="54">
        <v>1474943</v>
      </c>
    </row>
    <row r="68" spans="2:7" x14ac:dyDescent="0.2">
      <c r="B68" s="60">
        <v>63</v>
      </c>
      <c r="C68" s="52" t="s">
        <v>99</v>
      </c>
      <c r="D68" s="52" t="s">
        <v>161</v>
      </c>
      <c r="E68" s="53">
        <f t="shared" si="0"/>
        <v>6.8927910595904764</v>
      </c>
      <c r="F68" s="54">
        <v>45</v>
      </c>
      <c r="G68" s="54">
        <v>652856</v>
      </c>
    </row>
    <row r="69" spans="2:7" x14ac:dyDescent="0.2">
      <c r="B69" s="60">
        <v>64</v>
      </c>
      <c r="C69" s="52" t="s">
        <v>100</v>
      </c>
      <c r="D69" s="52" t="s">
        <v>166</v>
      </c>
      <c r="E69" s="53">
        <f t="shared" si="0"/>
        <v>11.996765316610929</v>
      </c>
      <c r="F69" s="54">
        <v>81</v>
      </c>
      <c r="G69" s="54">
        <v>675182</v>
      </c>
    </row>
    <row r="70" spans="2:7" x14ac:dyDescent="0.2">
      <c r="B70" s="60">
        <v>65</v>
      </c>
      <c r="C70" s="52" t="s">
        <v>101</v>
      </c>
      <c r="D70" s="52" t="s">
        <v>165</v>
      </c>
      <c r="E70" s="53">
        <f t="shared" ref="E70:E105" si="1">F70/G70*100000</f>
        <v>15.798481590380479</v>
      </c>
      <c r="F70" s="54">
        <v>36</v>
      </c>
      <c r="G70" s="54">
        <v>227870</v>
      </c>
    </row>
    <row r="71" spans="2:7" x14ac:dyDescent="0.2">
      <c r="B71" s="60">
        <v>66</v>
      </c>
      <c r="C71" s="52" t="s">
        <v>102</v>
      </c>
      <c r="D71" s="52" t="s">
        <v>165</v>
      </c>
      <c r="E71" s="53">
        <f t="shared" si="1"/>
        <v>9.40218799361487</v>
      </c>
      <c r="F71" s="54">
        <v>45</v>
      </c>
      <c r="G71" s="54">
        <v>478612</v>
      </c>
    </row>
    <row r="72" spans="2:7" x14ac:dyDescent="0.2">
      <c r="B72" s="60">
        <v>67</v>
      </c>
      <c r="C72" s="52" t="s">
        <v>103</v>
      </c>
      <c r="D72" s="52" t="s">
        <v>163</v>
      </c>
      <c r="E72" s="53">
        <f t="shared" si="1"/>
        <v>7.3038471678887245</v>
      </c>
      <c r="F72" s="54">
        <v>82</v>
      </c>
      <c r="G72" s="54">
        <v>1122696</v>
      </c>
    </row>
    <row r="73" spans="2:7" x14ac:dyDescent="0.2">
      <c r="B73" s="60">
        <v>68</v>
      </c>
      <c r="C73" s="52" t="s">
        <v>104</v>
      </c>
      <c r="D73" s="52" t="s">
        <v>163</v>
      </c>
      <c r="E73" s="53">
        <f t="shared" si="1"/>
        <v>8.2219562774636188</v>
      </c>
      <c r="F73" s="54">
        <v>63</v>
      </c>
      <c r="G73" s="54">
        <v>766241</v>
      </c>
    </row>
    <row r="74" spans="2:7" x14ac:dyDescent="0.2">
      <c r="B74" s="60">
        <v>69</v>
      </c>
      <c r="C74" s="52" t="s">
        <v>105</v>
      </c>
      <c r="D74" s="52" t="s">
        <v>161</v>
      </c>
      <c r="E74" s="53">
        <f t="shared" si="1"/>
        <v>8.9779540156721733</v>
      </c>
      <c r="F74" s="54">
        <v>167</v>
      </c>
      <c r="G74" s="54">
        <v>1860112</v>
      </c>
    </row>
    <row r="75" spans="2:7" x14ac:dyDescent="0.2">
      <c r="B75" s="60">
        <v>70</v>
      </c>
      <c r="C75" s="52" t="s">
        <v>106</v>
      </c>
      <c r="D75" s="52" t="s">
        <v>168</v>
      </c>
      <c r="E75" s="53">
        <f t="shared" si="1"/>
        <v>6.3664260157632704</v>
      </c>
      <c r="F75" s="54">
        <v>15</v>
      </c>
      <c r="G75" s="54">
        <v>235611</v>
      </c>
    </row>
    <row r="76" spans="2:7" x14ac:dyDescent="0.2">
      <c r="B76" s="60">
        <v>71</v>
      </c>
      <c r="C76" s="52" t="s">
        <v>107</v>
      </c>
      <c r="D76" s="52" t="s">
        <v>168</v>
      </c>
      <c r="E76" s="53">
        <f t="shared" si="1"/>
        <v>4.511625556734594</v>
      </c>
      <c r="F76" s="54">
        <v>25</v>
      </c>
      <c r="G76" s="54">
        <v>554124</v>
      </c>
    </row>
    <row r="77" spans="2:7" x14ac:dyDescent="0.2">
      <c r="B77" s="60">
        <v>72</v>
      </c>
      <c r="C77" s="52" t="s">
        <v>108</v>
      </c>
      <c r="D77" s="52" t="s">
        <v>169</v>
      </c>
      <c r="E77" s="53">
        <f t="shared" si="1"/>
        <v>13.209364911347549</v>
      </c>
      <c r="F77" s="54">
        <v>75</v>
      </c>
      <c r="G77" s="54">
        <v>567779</v>
      </c>
    </row>
    <row r="78" spans="2:7" x14ac:dyDescent="0.2">
      <c r="B78" s="60">
        <v>73</v>
      </c>
      <c r="C78" s="52" t="s">
        <v>109</v>
      </c>
      <c r="D78" s="52" t="s">
        <v>161</v>
      </c>
      <c r="E78" s="53">
        <f t="shared" si="1"/>
        <v>15.277318043669982</v>
      </c>
      <c r="F78" s="54">
        <v>66</v>
      </c>
      <c r="G78" s="54">
        <v>432013</v>
      </c>
    </row>
    <row r="79" spans="2:7" x14ac:dyDescent="0.2">
      <c r="B79" s="60">
        <v>74</v>
      </c>
      <c r="C79" s="52" t="s">
        <v>110</v>
      </c>
      <c r="D79" s="52" t="s">
        <v>161</v>
      </c>
      <c r="E79" s="53">
        <f t="shared" si="1"/>
        <v>5.2560233416329609</v>
      </c>
      <c r="F79" s="54">
        <v>43</v>
      </c>
      <c r="G79" s="54">
        <v>818109</v>
      </c>
    </row>
    <row r="80" spans="2:7" x14ac:dyDescent="0.2">
      <c r="B80" s="60">
        <v>75</v>
      </c>
      <c r="C80" s="52" t="s">
        <v>111</v>
      </c>
      <c r="D80" s="52" t="s">
        <v>170</v>
      </c>
      <c r="E80" s="53">
        <f t="shared" si="1"/>
        <v>6.9206816550603936</v>
      </c>
      <c r="F80" s="54">
        <v>151</v>
      </c>
      <c r="G80" s="54">
        <v>2181866</v>
      </c>
    </row>
    <row r="81" spans="2:7" x14ac:dyDescent="0.2">
      <c r="B81" s="60">
        <v>76</v>
      </c>
      <c r="C81" s="52" t="s">
        <v>112</v>
      </c>
      <c r="D81" s="52" t="s">
        <v>47</v>
      </c>
      <c r="E81" s="53">
        <f t="shared" si="1"/>
        <v>11.211885552889088</v>
      </c>
      <c r="F81" s="54">
        <v>141</v>
      </c>
      <c r="G81" s="54">
        <v>1257594</v>
      </c>
    </row>
    <row r="82" spans="2:7" x14ac:dyDescent="0.2">
      <c r="B82" s="60">
        <v>77</v>
      </c>
      <c r="C82" s="52" t="s">
        <v>113</v>
      </c>
      <c r="D82" s="52" t="s">
        <v>170</v>
      </c>
      <c r="E82" s="53">
        <f t="shared" si="1"/>
        <v>2.6910504161213749</v>
      </c>
      <c r="F82" s="54">
        <v>38</v>
      </c>
      <c r="G82" s="54">
        <v>1412088</v>
      </c>
    </row>
    <row r="83" spans="2:7" x14ac:dyDescent="0.2">
      <c r="B83" s="60">
        <v>78</v>
      </c>
      <c r="C83" s="52" t="s">
        <v>114</v>
      </c>
      <c r="D83" s="52" t="s">
        <v>170</v>
      </c>
      <c r="E83" s="53">
        <f t="shared" si="1"/>
        <v>4.9478041505804962</v>
      </c>
      <c r="F83" s="54">
        <v>71</v>
      </c>
      <c r="G83" s="54">
        <v>1434980</v>
      </c>
    </row>
    <row r="84" spans="2:7" x14ac:dyDescent="0.2">
      <c r="B84" s="60">
        <v>79</v>
      </c>
      <c r="C84" s="52" t="s">
        <v>115</v>
      </c>
      <c r="D84" s="52" t="s">
        <v>166</v>
      </c>
      <c r="E84" s="53">
        <f t="shared" si="1"/>
        <v>7.1900872663554507</v>
      </c>
      <c r="F84" s="54">
        <v>27</v>
      </c>
      <c r="G84" s="54">
        <v>375517</v>
      </c>
    </row>
    <row r="85" spans="2:7" x14ac:dyDescent="0.2">
      <c r="B85" s="60">
        <v>80</v>
      </c>
      <c r="C85" s="52" t="s">
        <v>116</v>
      </c>
      <c r="D85" s="52" t="s">
        <v>162</v>
      </c>
      <c r="E85" s="53">
        <f t="shared" si="1"/>
        <v>20.669155139525554</v>
      </c>
      <c r="F85" s="54">
        <v>118</v>
      </c>
      <c r="G85" s="54">
        <v>570899</v>
      </c>
    </row>
    <row r="86" spans="2:7" x14ac:dyDescent="0.2">
      <c r="B86" s="60">
        <v>81</v>
      </c>
      <c r="C86" s="52" t="s">
        <v>117</v>
      </c>
      <c r="D86" s="52" t="s">
        <v>165</v>
      </c>
      <c r="E86" s="53">
        <f t="shared" si="1"/>
        <v>13.815723828797596</v>
      </c>
      <c r="F86" s="54">
        <v>54</v>
      </c>
      <c r="G86" s="54">
        <v>390859</v>
      </c>
    </row>
    <row r="87" spans="2:7" x14ac:dyDescent="0.2">
      <c r="B87" s="60">
        <v>82</v>
      </c>
      <c r="C87" s="52" t="s">
        <v>118</v>
      </c>
      <c r="D87" s="52" t="s">
        <v>165</v>
      </c>
      <c r="E87" s="53">
        <f t="shared" si="1"/>
        <v>9.6047455126628964</v>
      </c>
      <c r="F87" s="54">
        <v>25</v>
      </c>
      <c r="G87" s="54">
        <v>260288</v>
      </c>
    </row>
    <row r="88" spans="2:7" x14ac:dyDescent="0.2">
      <c r="B88" s="60">
        <v>83</v>
      </c>
      <c r="C88" s="52" t="s">
        <v>119</v>
      </c>
      <c r="D88" s="52" t="s">
        <v>30</v>
      </c>
      <c r="E88" s="53">
        <f t="shared" si="1"/>
        <v>4.7908196622753954</v>
      </c>
      <c r="F88" s="54">
        <v>51</v>
      </c>
      <c r="G88" s="54">
        <v>1064536</v>
      </c>
    </row>
    <row r="89" spans="2:7" x14ac:dyDescent="0.2">
      <c r="B89" s="60">
        <v>84</v>
      </c>
      <c r="C89" s="52" t="s">
        <v>120</v>
      </c>
      <c r="D89" s="52" t="s">
        <v>30</v>
      </c>
      <c r="E89" s="53">
        <f t="shared" si="1"/>
        <v>10.827390101990465</v>
      </c>
      <c r="F89" s="54">
        <v>61</v>
      </c>
      <c r="G89" s="54">
        <v>563386</v>
      </c>
    </row>
    <row r="90" spans="2:7" x14ac:dyDescent="0.2">
      <c r="B90" s="60">
        <v>85</v>
      </c>
      <c r="C90" s="52" t="s">
        <v>121</v>
      </c>
      <c r="D90" s="52" t="s">
        <v>169</v>
      </c>
      <c r="E90" s="53">
        <f t="shared" si="1"/>
        <v>5.9167221359366913</v>
      </c>
      <c r="F90" s="54">
        <v>40</v>
      </c>
      <c r="G90" s="54">
        <v>676050</v>
      </c>
    </row>
    <row r="91" spans="2:7" x14ac:dyDescent="0.2">
      <c r="B91" s="60">
        <v>86</v>
      </c>
      <c r="C91" s="52" t="s">
        <v>122</v>
      </c>
      <c r="D91" s="52" t="s">
        <v>166</v>
      </c>
      <c r="E91" s="53">
        <f t="shared" si="1"/>
        <v>6.1756915630904077</v>
      </c>
      <c r="F91" s="54">
        <v>27</v>
      </c>
      <c r="G91" s="54">
        <v>437198</v>
      </c>
    </row>
    <row r="92" spans="2:7" x14ac:dyDescent="0.2">
      <c r="B92" s="60">
        <v>87</v>
      </c>
      <c r="C92" s="52" t="s">
        <v>123</v>
      </c>
      <c r="D92" s="52" t="s">
        <v>166</v>
      </c>
      <c r="E92" s="53">
        <f t="shared" si="1"/>
        <v>8.5388209489298461</v>
      </c>
      <c r="F92" s="54">
        <v>32</v>
      </c>
      <c r="G92" s="54">
        <v>374759</v>
      </c>
    </row>
    <row r="93" spans="2:7" x14ac:dyDescent="0.2">
      <c r="B93" s="60">
        <v>88</v>
      </c>
      <c r="C93" s="52" t="s">
        <v>124</v>
      </c>
      <c r="D93" s="52" t="s">
        <v>163</v>
      </c>
      <c r="E93" s="53">
        <f t="shared" si="1"/>
        <v>10.887197744172628</v>
      </c>
      <c r="F93" s="54">
        <v>40</v>
      </c>
      <c r="G93" s="54">
        <v>367404</v>
      </c>
    </row>
    <row r="94" spans="2:7" x14ac:dyDescent="0.2">
      <c r="B94" s="60">
        <v>89</v>
      </c>
      <c r="C94" s="52" t="s">
        <v>125</v>
      </c>
      <c r="D94" s="52" t="s">
        <v>168</v>
      </c>
      <c r="E94" s="53">
        <f t="shared" si="1"/>
        <v>10.901173496595593</v>
      </c>
      <c r="F94" s="54">
        <v>37</v>
      </c>
      <c r="G94" s="54">
        <v>339413</v>
      </c>
    </row>
    <row r="95" spans="2:7" x14ac:dyDescent="0.2">
      <c r="B95" s="60">
        <v>90</v>
      </c>
      <c r="C95" s="52" t="s">
        <v>126</v>
      </c>
      <c r="D95" s="52" t="s">
        <v>168</v>
      </c>
      <c r="E95" s="53">
        <f t="shared" si="1"/>
        <v>2.7682427195216479</v>
      </c>
      <c r="F95" s="54">
        <v>4</v>
      </c>
      <c r="G95" s="54">
        <v>144496</v>
      </c>
    </row>
    <row r="96" spans="2:7" x14ac:dyDescent="0.2">
      <c r="B96" s="60">
        <v>91</v>
      </c>
      <c r="C96" s="52" t="s">
        <v>127</v>
      </c>
      <c r="D96" s="52" t="s">
        <v>170</v>
      </c>
      <c r="E96" s="53">
        <f t="shared" si="1"/>
        <v>5.6087188687290874</v>
      </c>
      <c r="F96" s="54">
        <v>73</v>
      </c>
      <c r="G96" s="54">
        <v>1301545</v>
      </c>
    </row>
    <row r="97" spans="2:7" x14ac:dyDescent="0.2">
      <c r="B97" s="60">
        <v>92</v>
      </c>
      <c r="C97" s="52" t="s">
        <v>128</v>
      </c>
      <c r="D97" s="52" t="s">
        <v>170</v>
      </c>
      <c r="E97" s="53">
        <f t="shared" si="1"/>
        <v>4.9702561235108647</v>
      </c>
      <c r="F97" s="54">
        <v>80</v>
      </c>
      <c r="G97" s="54">
        <v>1609575</v>
      </c>
    </row>
    <row r="98" spans="2:7" x14ac:dyDescent="0.2">
      <c r="B98" s="60">
        <v>93</v>
      </c>
      <c r="C98" s="52" t="s">
        <v>129</v>
      </c>
      <c r="D98" s="52" t="s">
        <v>170</v>
      </c>
      <c r="E98" s="53">
        <f t="shared" si="1"/>
        <v>6.079549990481512</v>
      </c>
      <c r="F98" s="54">
        <v>99</v>
      </c>
      <c r="G98" s="54">
        <v>1628410</v>
      </c>
    </row>
    <row r="99" spans="2:7" x14ac:dyDescent="0.2">
      <c r="B99" s="60">
        <v>94</v>
      </c>
      <c r="C99" s="52" t="s">
        <v>130</v>
      </c>
      <c r="D99" s="52" t="s">
        <v>170</v>
      </c>
      <c r="E99" s="53">
        <f t="shared" si="1"/>
        <v>6.826880374371747</v>
      </c>
      <c r="F99" s="54">
        <v>95</v>
      </c>
      <c r="G99" s="54">
        <v>1391558</v>
      </c>
    </row>
    <row r="100" spans="2:7" x14ac:dyDescent="0.2">
      <c r="B100" s="60">
        <v>95</v>
      </c>
      <c r="C100" s="52" t="s">
        <v>176</v>
      </c>
      <c r="D100" s="52" t="s">
        <v>170</v>
      </c>
      <c r="E100" s="53">
        <f t="shared" si="1"/>
        <v>4.4576173791965426</v>
      </c>
      <c r="F100" s="54">
        <v>55</v>
      </c>
      <c r="G100" s="54">
        <v>1233843</v>
      </c>
    </row>
    <row r="101" spans="2:7" x14ac:dyDescent="0.2">
      <c r="B101" s="60">
        <v>971</v>
      </c>
      <c r="C101" s="52" t="s">
        <v>131</v>
      </c>
      <c r="D101" s="52" t="s">
        <v>131</v>
      </c>
      <c r="E101" s="53">
        <f t="shared" si="1"/>
        <v>10.251760455087037</v>
      </c>
      <c r="F101" s="54">
        <v>45</v>
      </c>
      <c r="G101" s="54">
        <v>438949</v>
      </c>
    </row>
    <row r="102" spans="2:7" x14ac:dyDescent="0.2">
      <c r="B102" s="60">
        <v>972</v>
      </c>
      <c r="C102" s="52" t="s">
        <v>132</v>
      </c>
      <c r="D102" s="52" t="s">
        <v>132</v>
      </c>
      <c r="E102" s="53">
        <f t="shared" si="1"/>
        <v>9.3388121031004854</v>
      </c>
      <c r="F102" s="54">
        <v>35</v>
      </c>
      <c r="G102" s="54">
        <v>374780</v>
      </c>
    </row>
    <row r="103" spans="2:7" x14ac:dyDescent="0.2">
      <c r="B103" s="60">
        <v>973</v>
      </c>
      <c r="C103" s="52" t="s">
        <v>133</v>
      </c>
      <c r="D103" s="52" t="s">
        <v>133</v>
      </c>
      <c r="E103" s="53">
        <f t="shared" si="1"/>
        <v>3.2828384150456134</v>
      </c>
      <c r="F103" s="54">
        <v>9</v>
      </c>
      <c r="G103" s="54">
        <v>274153</v>
      </c>
    </row>
    <row r="104" spans="2:7" x14ac:dyDescent="0.2">
      <c r="B104" s="60">
        <v>974</v>
      </c>
      <c r="C104" s="52" t="s">
        <v>134</v>
      </c>
      <c r="D104" s="52" t="s">
        <v>134</v>
      </c>
      <c r="E104" s="53">
        <f t="shared" si="1"/>
        <v>7.4348146814356166</v>
      </c>
      <c r="F104" s="54">
        <v>64</v>
      </c>
      <c r="G104" s="54">
        <v>860815</v>
      </c>
    </row>
    <row r="105" spans="2:7" x14ac:dyDescent="0.2">
      <c r="B105" s="60">
        <v>976</v>
      </c>
      <c r="C105" s="52" t="s">
        <v>135</v>
      </c>
      <c r="D105" s="52" t="s">
        <v>135</v>
      </c>
      <c r="E105" s="53">
        <f t="shared" si="1"/>
        <v>2.0067909806786166</v>
      </c>
      <c r="F105" s="54">
        <v>5</v>
      </c>
      <c r="G105" s="54">
        <v>249154</v>
      </c>
    </row>
    <row r="106" spans="2:7" x14ac:dyDescent="0.2">
      <c r="B106" s="44"/>
      <c r="C106" s="44"/>
      <c r="D106" s="45"/>
      <c r="E106" s="56"/>
      <c r="F106" s="56"/>
      <c r="G106" s="44"/>
    </row>
    <row r="107" spans="2:7" x14ac:dyDescent="0.2">
      <c r="B107" s="44"/>
      <c r="C107" s="44"/>
      <c r="D107" s="45"/>
      <c r="E107" s="56"/>
      <c r="F107" s="56"/>
      <c r="G107" s="44"/>
    </row>
    <row r="108" spans="2:7" x14ac:dyDescent="0.2">
      <c r="B108" s="44" t="s">
        <v>182</v>
      </c>
      <c r="C108" s="44"/>
      <c r="D108" s="45"/>
      <c r="E108" s="56"/>
      <c r="F108" s="56"/>
      <c r="G108" s="44"/>
    </row>
    <row r="109" spans="2:7" x14ac:dyDescent="0.2">
      <c r="B109" s="47" t="s">
        <v>172</v>
      </c>
      <c r="C109" s="44"/>
      <c r="D109" s="45"/>
      <c r="E109" s="56"/>
      <c r="F109" s="56"/>
      <c r="G109" s="44"/>
    </row>
    <row r="110" spans="2:7" x14ac:dyDescent="0.2">
      <c r="B110" s="44" t="s">
        <v>155</v>
      </c>
      <c r="C110" s="44"/>
      <c r="D110" s="45"/>
      <c r="E110" s="56"/>
      <c r="F110" s="56"/>
      <c r="G110" s="44"/>
    </row>
  </sheetData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B28" sqref="B28"/>
    </sheetView>
  </sheetViews>
  <sheetFormatPr baseColWidth="10" defaultColWidth="11.42578125" defaultRowHeight="11.25" x14ac:dyDescent="0.2"/>
  <cols>
    <col min="1" max="1" width="3.7109375" style="4" customWidth="1"/>
    <col min="2" max="2" width="37.85546875" style="4" customWidth="1"/>
    <col min="3" max="3" width="20.7109375" style="4" customWidth="1"/>
    <col min="4" max="4" width="17.42578125" style="4" customWidth="1"/>
    <col min="5" max="5" width="13.140625" style="4" customWidth="1"/>
    <col min="6" max="16384" width="11.42578125" style="4"/>
  </cols>
  <sheetData>
    <row r="1" spans="1:6" ht="7.5" customHeight="1" x14ac:dyDescent="0.2">
      <c r="A1" s="65"/>
      <c r="B1" s="65"/>
      <c r="C1" s="65"/>
      <c r="D1" s="65"/>
      <c r="E1" s="65"/>
      <c r="F1" s="65"/>
    </row>
    <row r="2" spans="1:6" ht="14.25" customHeight="1" x14ac:dyDescent="0.2">
      <c r="A2" s="65"/>
      <c r="B2" s="66" t="s">
        <v>184</v>
      </c>
      <c r="C2" s="65"/>
      <c r="D2" s="65"/>
      <c r="E2" s="65"/>
      <c r="F2" s="65"/>
    </row>
    <row r="3" spans="1:6" x14ac:dyDescent="0.2">
      <c r="A3" s="65"/>
      <c r="B3" s="65"/>
      <c r="C3" s="65"/>
      <c r="D3" s="65"/>
      <c r="E3" s="65"/>
      <c r="F3" s="65"/>
    </row>
    <row r="4" spans="1:6" s="61" customFormat="1" ht="36" customHeight="1" x14ac:dyDescent="0.2">
      <c r="A4" s="67"/>
      <c r="B4" s="68" t="s">
        <v>141</v>
      </c>
      <c r="C4" s="69" t="s">
        <v>173</v>
      </c>
      <c r="D4" s="69" t="s">
        <v>178</v>
      </c>
      <c r="E4" s="69" t="s">
        <v>179</v>
      </c>
      <c r="F4" s="67"/>
    </row>
    <row r="5" spans="1:6" ht="15.75" customHeight="1" x14ac:dyDescent="0.2">
      <c r="A5" s="65"/>
      <c r="B5" s="70" t="s">
        <v>144</v>
      </c>
      <c r="C5" s="71"/>
      <c r="D5" s="71"/>
      <c r="E5" s="71"/>
      <c r="F5" s="65"/>
    </row>
    <row r="6" spans="1:6" ht="12.75" customHeight="1" x14ac:dyDescent="0.2">
      <c r="A6" s="65"/>
      <c r="B6" s="72" t="s">
        <v>8</v>
      </c>
      <c r="C6" s="62">
        <f>C7+1+2</f>
        <v>11</v>
      </c>
      <c r="D6" s="62">
        <f>D7+8+19</f>
        <v>402</v>
      </c>
      <c r="E6" s="62">
        <f>E7+2216+(3311+486+69)</f>
        <v>105192</v>
      </c>
      <c r="F6" s="65"/>
    </row>
    <row r="7" spans="1:6" ht="15" customHeight="1" x14ac:dyDescent="0.2">
      <c r="A7" s="65"/>
      <c r="B7" s="73" t="s">
        <v>177</v>
      </c>
      <c r="C7" s="63">
        <v>8</v>
      </c>
      <c r="D7" s="63">
        <v>375</v>
      </c>
      <c r="E7" s="63">
        <f>99110</f>
        <v>99110</v>
      </c>
      <c r="F7" s="65"/>
    </row>
    <row r="8" spans="1:6" x14ac:dyDescent="0.2">
      <c r="A8" s="65"/>
      <c r="B8" s="65"/>
      <c r="C8" s="65"/>
      <c r="D8" s="65"/>
      <c r="E8" s="65"/>
      <c r="F8" s="65"/>
    </row>
    <row r="9" spans="1:6" ht="14.25" customHeight="1" x14ac:dyDescent="0.2">
      <c r="A9" s="65"/>
      <c r="B9" s="65" t="s">
        <v>183</v>
      </c>
      <c r="C9" s="65"/>
      <c r="D9" s="65"/>
      <c r="E9" s="65"/>
      <c r="F9" s="65"/>
    </row>
    <row r="10" spans="1:6" ht="16.5" customHeight="1" x14ac:dyDescent="0.2">
      <c r="A10" s="65"/>
      <c r="B10" s="74" t="s">
        <v>180</v>
      </c>
      <c r="C10" s="74"/>
      <c r="D10" s="74"/>
      <c r="E10" s="74"/>
      <c r="F10" s="65"/>
    </row>
    <row r="11" spans="1:6" ht="15.75" customHeight="1" x14ac:dyDescent="0.2">
      <c r="A11" s="65"/>
      <c r="B11" s="74" t="s">
        <v>181</v>
      </c>
      <c r="C11" s="74"/>
      <c r="D11" s="74"/>
      <c r="E11" s="74"/>
      <c r="F11" s="65"/>
    </row>
    <row r="12" spans="1:6" x14ac:dyDescent="0.2">
      <c r="A12" s="65"/>
      <c r="B12" s="65"/>
      <c r="C12" s="65"/>
      <c r="D12" s="65"/>
      <c r="E12" s="75"/>
      <c r="F12" s="6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ES_2019_fiche17_tableau 1</vt:lpstr>
      <vt:lpstr>ES_2019_fiche17_carte 1</vt:lpstr>
      <vt:lpstr>ES_2019_fiche17_carte 2</vt:lpstr>
      <vt:lpstr>ES_2019_fiche17_tableau2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2019-07-01T14:17:38Z</dcterms:modified>
</cp:coreProperties>
</file>