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C:\Users\emili\OneDrive\Documents\DREES\DREES\Panoramas\Minima 2020\Excels\"/>
    </mc:Choice>
  </mc:AlternateContent>
  <xr:revisionPtr revIDLastSave="0" documentId="13_ncr:1_{A68B8408-9DC3-48C0-8EC4-8AC77DB0A284}" xr6:coauthVersionLast="45" xr6:coauthVersionMax="45" xr10:uidLastSave="{00000000-0000-0000-0000-000000000000}"/>
  <bookViews>
    <workbookView xWindow="-110" yWindow="-110" windowWidth="19420" windowHeight="10420" activeTab="5" xr2:uid="{00000000-000D-0000-FFFF-FFFF00000000}"/>
  </bookViews>
  <sheets>
    <sheet name="Graphique 1" sheetId="1" r:id="rId1"/>
    <sheet name="Tableau 1" sheetId="3" r:id="rId2"/>
    <sheet name="Graphique 2" sheetId="2" r:id="rId3"/>
    <sheet name="Tableau 2 " sheetId="4" r:id="rId4"/>
    <sheet name="Carte 1" sheetId="5" r:id="rId5"/>
    <sheet name="Tableau complémentaire"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13" i="2" l="1"/>
  <c r="AP11" i="2"/>
  <c r="AP9" i="2"/>
  <c r="AP7" i="2"/>
  <c r="AP5" i="2"/>
  <c r="I8" i="6" l="1"/>
  <c r="AO13" i="2" l="1"/>
  <c r="AO11" i="2"/>
  <c r="AO9" i="2"/>
  <c r="AO7" i="2"/>
  <c r="AO5" i="2"/>
  <c r="D105" i="5" l="1"/>
  <c r="E105" i="5" l="1"/>
  <c r="F105" i="5" s="1"/>
  <c r="AM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AA30" authorId="0" shapeId="0" xr:uid="{00000000-0006-0000-0000-000001000000}">
      <text>
        <r>
          <rPr>
            <b/>
            <sz val="12"/>
            <color rgb="FF000000"/>
            <rFont val="Tahoma"/>
            <family val="2"/>
          </rPr>
          <t>*: Pour la publi :</t>
        </r>
        <r>
          <rPr>
            <sz val="12"/>
            <color rgb="FF000000"/>
            <rFont val="Tahoma"/>
            <family val="2"/>
          </rPr>
          <t xml:space="preserve">
</t>
        </r>
        <r>
          <rPr>
            <sz val="12"/>
            <color rgb="FF000000"/>
            <rFont val="Tahoma"/>
            <family val="2"/>
          </rPr>
          <t>Serait-il possible de mettre en arrondi l'axe des abscisses svp ? Par tranches de 100 euros par exemple (0, 100, 200, 300, 400, 500, 600, etc.) ?</t>
        </r>
      </text>
    </comment>
  </commentList>
</comments>
</file>

<file path=xl/sharedStrings.xml><?xml version="1.0" encoding="utf-8"?>
<sst xmlns="http://schemas.openxmlformats.org/spreadsheetml/2006/main" count="349" uniqueCount="297">
  <si>
    <t>Montant des allocations de logement</t>
  </si>
  <si>
    <t>Personne seule</t>
  </si>
  <si>
    <t>Temps de travail
(en % du temps
plein Smic brut)</t>
  </si>
  <si>
    <t xml:space="preserve">Salaire en %
du smic
brut tps plein </t>
  </si>
  <si>
    <t>sans enfant</t>
  </si>
  <si>
    <t>1 enfant</t>
  </si>
  <si>
    <t>2 enfants</t>
  </si>
  <si>
    <t>3 enfants</t>
  </si>
  <si>
    <t>Revenu mensuel fiscal de référence (en euros)</t>
  </si>
  <si>
    <t>France entière</t>
  </si>
  <si>
    <t xml:space="preserve">    dont APL</t>
  </si>
  <si>
    <t xml:space="preserve">    dont ALS</t>
  </si>
  <si>
    <t xml:space="preserve">    dont ALF</t>
  </si>
  <si>
    <t>+2,4</t>
  </si>
  <si>
    <t>+0,2</t>
  </si>
  <si>
    <t>+0,6</t>
  </si>
  <si>
    <t>+3,0</t>
  </si>
  <si>
    <t>+1,7</t>
  </si>
  <si>
    <t>+1,9</t>
  </si>
  <si>
    <t>+1,5</t>
  </si>
  <si>
    <t>1. Déflateur : indice annuel des prix à la consommation y compris tabac, en France.</t>
  </si>
  <si>
    <t xml:space="preserve">                                                                                              En %</t>
  </si>
  <si>
    <t>Âge</t>
  </si>
  <si>
    <t>Moins de 25 ans</t>
  </si>
  <si>
    <t>25 à 29 ans</t>
  </si>
  <si>
    <t>30 à 39 ans</t>
  </si>
  <si>
    <t>40 à 49 ans</t>
  </si>
  <si>
    <t>50 à 59 ans</t>
  </si>
  <si>
    <t>60 ans ou plus</t>
  </si>
  <si>
    <t>Propriétaire non accédant</t>
  </si>
  <si>
    <t>N° Dep</t>
  </si>
  <si>
    <t>Département</t>
  </si>
  <si>
    <t>TOTAL CNAF+ MSA</t>
  </si>
  <si>
    <t>Taux pour 100</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</si>
  <si>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</si>
  <si>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</si>
  <si>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</si>
  <si>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</si>
  <si>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</si>
  <si>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</si>
  <si>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</si>
  <si>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</si>
  <si>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</si>
  <si>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</si>
  <si>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</si>
  <si>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</si>
  <si>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</si>
  <si>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</si>
  <si>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</si>
  <si>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</si>
  <si>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</si>
  <si>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</si>
  <si>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</si>
  <si>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</si>
  <si>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</si>
  <si>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</si>
  <si>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</si>
  <si>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</si>
  <si>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</si>
  <si>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</si>
  <si>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</si>
  <si>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</si>
  <si>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</si>
  <si>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</si>
  <si>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</si>
  <si>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</si>
  <si>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</si>
  <si>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</si>
  <si>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</si>
  <si>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</si>
  <si>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</si>
  <si>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</si>
  <si>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</si>
  <si>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</si>
  <si>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</si>
  <si>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</si>
  <si>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</si>
  <si>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</si>
  <si>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</si>
  <si>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Côtes-du-Nord</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</si>
  <si>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</si>
  <si>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</si>
  <si>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</si>
  <si>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</si>
  <si>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</si>
  <si>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</si>
  <si>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</si>
  <si>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</si>
  <si>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</si>
  <si>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</si>
  <si>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</si>
  <si>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</si>
  <si>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</si>
  <si>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</si>
  <si>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</si>
  <si>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</si>
  <si>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</si>
  <si>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</si>
  <si>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</si>
  <si>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</si>
  <si>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</si>
  <si>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</si>
  <si>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</si>
  <si>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</si>
  <si>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</si>
  <si>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</si>
  <si>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</si>
  <si>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</si>
  <si>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</si>
  <si>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</si>
  <si>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</si>
  <si>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</si>
  <si>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</si>
  <si>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</si>
  <si>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</si>
  <si>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</si>
  <si>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</si>
  <si>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</si>
  <si>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</si>
  <si>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</si>
  <si>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</si>
  <si>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</si>
  <si>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</si>
  <si>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</si>
  <si>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</si>
  <si>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</si>
  <si>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</si>
  <si>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</si>
  <si>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</si>
  <si>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</si>
  <si>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</si>
  <si>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</si>
  <si>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</si>
  <si>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</si>
  <si>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</si>
  <si>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</si>
  <si>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</si>
  <si>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</si>
  <si>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</si>
  <si>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</si>
  <si>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</si>
  <si>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</si>
  <si>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</si>
  <si>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</si>
  <si>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</si>
  <si>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</si>
  <si>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</si>
  <si>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</si>
  <si>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</si>
  <si>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</si>
  <si>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</si>
  <si>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</si>
  <si>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</si>
  <si>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</si>
  <si>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</si>
  <si>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</si>
  <si>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</si>
  <si>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</si>
  <si>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</si>
  <si>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</si>
  <si>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</si>
  <si>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</si>
  <si>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</si>
  <si>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</si>
  <si>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</si>
  <si>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</si>
  <si>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</si>
  <si>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</si>
  <si>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</si>
  <si>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</si>
  <si>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</si>
  <si>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</si>
  <si>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</si>
  <si>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</si>
  <si>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</si>
  <si>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</si>
  <si>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</si>
  <si>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</si>
  <si>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</si>
  <si>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</si>
  <si>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</si>
  <si>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</si>
  <si>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</si>
  <si>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</si>
  <si>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</si>
  <si>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</si>
  <si>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</si>
  <si>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</si>
  <si>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</si>
  <si>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</si>
  <si>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</si>
  <si>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</si>
  <si>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</si>
  <si>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</si>
  <si>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</si>
  <si>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</si>
  <si>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</si>
  <si>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</si>
  <si>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</si>
  <si>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</si>
  <si>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</si>
  <si>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</si>
  <si>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</si>
  <si>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</si>
  <si>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</si>
  <si>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</si>
  <si>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</si>
  <si>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</si>
  <si>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</si>
  <si>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</si>
  <si>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</si>
  <si>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</si>
  <si>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</si>
  <si>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</si>
  <si>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</si>
  <si>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</si>
  <si>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</si>
  <si>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</si>
  <si>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</si>
  <si>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</si>
  <si>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</si>
  <si>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</si>
  <si>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</si>
  <si>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</si>
  <si>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</si>
  <si>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</si>
  <si>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Guadeloupe</t>
  </si>
  <si>
    <t>Martinique</t>
  </si>
  <si>
    <t>Guyane</t>
  </si>
  <si>
    <t>La Réunion</t>
  </si>
  <si>
    <t>Mayotte</t>
  </si>
  <si>
    <t>Locataire</t>
  </si>
  <si>
    <t>Accédant à la propriété</t>
  </si>
  <si>
    <t>Autres</t>
  </si>
  <si>
    <t>-</t>
  </si>
  <si>
    <r>
      <t>Montant mensuel moyen (en euros courants</t>
    </r>
    <r>
      <rPr>
        <b/>
        <vertAlign val="superscript"/>
        <sz val="8"/>
        <rFont val="Arial"/>
        <family val="2"/>
      </rPr>
      <t>2</t>
    </r>
    <r>
      <rPr>
        <b/>
        <sz val="8"/>
        <rFont val="Arial"/>
        <family val="2"/>
      </rPr>
      <t>)</t>
    </r>
  </si>
  <si>
    <t xml:space="preserve"> ALF</t>
  </si>
  <si>
    <t xml:space="preserve"> ALS</t>
  </si>
  <si>
    <t xml:space="preserve"> APL</t>
  </si>
  <si>
    <t>ALF</t>
  </si>
  <si>
    <t>ALS</t>
  </si>
  <si>
    <t xml:space="preserve"> </t>
  </si>
  <si>
    <t>Ensemble de la population âgée de 15 ans ou plus</t>
  </si>
  <si>
    <r>
      <t>Personnes couvertes</t>
    </r>
    <r>
      <rPr>
        <vertAlign val="superscript"/>
        <sz val="8"/>
        <rFont val="Arial"/>
        <family val="2"/>
      </rPr>
      <t>1</t>
    </r>
    <r>
      <rPr>
        <sz val="8"/>
        <rFont val="Arial"/>
        <family val="2"/>
      </rPr>
      <t xml:space="preserve"> (en nombre)</t>
    </r>
  </si>
  <si>
    <r>
      <t>Situation familiale</t>
    </r>
    <r>
      <rPr>
        <b/>
        <vertAlign val="superscript"/>
        <sz val="8"/>
        <rFont val="Arial"/>
        <family val="2"/>
      </rPr>
      <t>2</t>
    </r>
  </si>
  <si>
    <r>
      <t>Statut vis-à-vis du logement</t>
    </r>
    <r>
      <rPr>
        <b/>
        <vertAlign val="superscript"/>
        <sz val="8"/>
        <rFont val="Arial"/>
        <family val="2"/>
      </rPr>
      <t>3</t>
    </r>
  </si>
  <si>
    <r>
      <t>Étudiants</t>
    </r>
    <r>
      <rPr>
        <b/>
        <vertAlign val="superscript"/>
        <sz val="8"/>
        <rFont val="Arial"/>
        <family val="2"/>
      </rPr>
      <t>4</t>
    </r>
  </si>
  <si>
    <r>
      <t xml:space="preserve">        famille monoparentale avec enfant(s) ou personne(s) à charge</t>
    </r>
    <r>
      <rPr>
        <vertAlign val="superscript"/>
        <sz val="8"/>
        <rFont val="Arial"/>
        <family val="2"/>
      </rPr>
      <t>1</t>
    </r>
  </si>
  <si>
    <t>FR2</t>
  </si>
  <si>
    <t>FR6</t>
  </si>
  <si>
    <t>-1,4</t>
  </si>
  <si>
    <t>nd</t>
  </si>
  <si>
    <r>
      <t>Part des dépenses destinée aux locataires</t>
    </r>
    <r>
      <rPr>
        <vertAlign val="superscript"/>
        <sz val="8"/>
        <rFont val="Arial"/>
        <family val="2"/>
      </rPr>
      <t xml:space="preserve"> </t>
    </r>
    <r>
      <rPr>
        <sz val="8"/>
        <rFont val="Arial"/>
        <family val="2"/>
      </rPr>
      <t>(en %)</t>
    </r>
  </si>
  <si>
    <r>
      <t>Part des dépenses destinée aux résidents en foyer</t>
    </r>
    <r>
      <rPr>
        <vertAlign val="superscript"/>
        <sz val="8"/>
        <rFont val="Arial"/>
        <family val="2"/>
      </rPr>
      <t xml:space="preserve"> </t>
    </r>
    <r>
      <rPr>
        <sz val="8"/>
        <rFont val="Arial"/>
        <family val="2"/>
      </rPr>
      <t>(en %)</t>
    </r>
  </si>
  <si>
    <r>
      <t>Part des dépenses destinée aux accédants à la propriété</t>
    </r>
    <r>
      <rPr>
        <vertAlign val="superscript"/>
        <sz val="8"/>
        <rFont val="Arial"/>
        <family val="2"/>
      </rPr>
      <t xml:space="preserve"> </t>
    </r>
    <r>
      <rPr>
        <sz val="8"/>
        <rFont val="Arial"/>
        <family val="2"/>
      </rPr>
      <t>(en %)</t>
    </r>
  </si>
  <si>
    <r>
      <t>Évolution annuelle (en euros constants</t>
    </r>
    <r>
      <rPr>
        <vertAlign val="superscript"/>
        <sz val="8"/>
        <rFont val="Arial"/>
        <family val="2"/>
      </rPr>
      <t xml:space="preserve">1 </t>
    </r>
    <r>
      <rPr>
        <sz val="8"/>
        <rFont val="Arial"/>
        <family val="2"/>
      </rPr>
      <t>et en %)</t>
    </r>
  </si>
  <si>
    <r>
      <t>Évolution annuelle (en euros constants</t>
    </r>
    <r>
      <rPr>
        <vertAlign val="superscript"/>
        <sz val="8"/>
        <rFont val="Arial"/>
        <family val="2"/>
      </rPr>
      <t>1</t>
    </r>
    <r>
      <rPr>
        <sz val="8"/>
        <rFont val="Arial"/>
        <family val="2"/>
      </rPr>
      <t xml:space="preserve"> et en %)</t>
    </r>
  </si>
  <si>
    <t>nd : non disponible.</t>
  </si>
  <si>
    <r>
      <t xml:space="preserve">        femme seule sans personne à charge</t>
    </r>
    <r>
      <rPr>
        <vertAlign val="superscript"/>
        <sz val="8"/>
        <rFont val="Arial"/>
        <family val="2"/>
      </rPr>
      <t>1</t>
    </r>
  </si>
  <si>
    <r>
      <t xml:space="preserve">        avec personne(s) à charge</t>
    </r>
    <r>
      <rPr>
        <vertAlign val="superscript"/>
        <sz val="8"/>
        <rFont val="Arial"/>
        <family val="2"/>
      </rPr>
      <t>1</t>
    </r>
  </si>
  <si>
    <t>2017*</t>
  </si>
  <si>
    <r>
      <t>pop + 15 ans au 1</t>
    </r>
    <r>
      <rPr>
        <vertAlign val="superscript"/>
        <sz val="8"/>
        <rFont val="Arial"/>
        <family val="2"/>
      </rPr>
      <t xml:space="preserve">er </t>
    </r>
    <r>
      <rPr>
        <sz val="8"/>
        <rFont val="Arial"/>
        <family val="2"/>
      </rPr>
      <t>janvier 2019</t>
    </r>
  </si>
  <si>
    <t>Ensemble</t>
  </si>
  <si>
    <t>Seul, dont</t>
  </si>
  <si>
    <r>
      <t xml:space="preserve">        homme seul sans personne à charge</t>
    </r>
    <r>
      <rPr>
        <vertAlign val="superscript"/>
        <sz val="8"/>
        <rFont val="Arial"/>
        <family val="2"/>
      </rPr>
      <t>1</t>
    </r>
  </si>
  <si>
    <t>Couple, dont</t>
  </si>
  <si>
    <r>
      <t xml:space="preserve">        sans personne à charge</t>
    </r>
    <r>
      <rPr>
        <vertAlign val="superscript"/>
        <sz val="8"/>
        <rFont val="Arial"/>
        <family val="2"/>
      </rPr>
      <t>1</t>
    </r>
  </si>
  <si>
    <t>2018*</t>
  </si>
  <si>
    <t>+0,1</t>
  </si>
  <si>
    <t>+0,4</t>
  </si>
  <si>
    <t>+1,2</t>
  </si>
  <si>
    <t>Montant annuel total des aides au logement,
(en millions d’euros courants)</t>
  </si>
  <si>
    <t>Revenus d’activité
année n bruts</t>
  </si>
  <si>
    <t>Allocataires d’une aide au logement</t>
  </si>
  <si>
    <t>Résident en foyer</t>
  </si>
  <si>
    <r>
      <t xml:space="preserve">* À partir de 2016, des données définitives sont fournies par la CNAF concernant les effectifs d’allocataires. Auparavant, il s’agissait de données semi-définitives (voir annexe 1.3). Cela engendre une rupture de série pour les montants moyens. Ces derniers sont calculés à partir des effectifs de l’année </t>
    </r>
    <r>
      <rPr>
        <i/>
        <sz val="8"/>
        <rFont val="Arial"/>
        <family val="2"/>
      </rPr>
      <t>n-1</t>
    </r>
    <r>
      <rPr>
        <sz val="8"/>
        <rFont val="Arial"/>
        <family val="2"/>
      </rPr>
      <t xml:space="preserve"> et de l’année </t>
    </r>
    <r>
      <rPr>
        <i/>
        <sz val="8"/>
        <rFont val="Arial"/>
        <family val="2"/>
      </rPr>
      <t>n</t>
    </r>
    <r>
      <rPr>
        <sz val="8"/>
        <rFont val="Arial"/>
        <family val="2"/>
      </rPr>
      <t xml:space="preserve">. Ainsi, en 2018, le montant moyen est estimé à partir des données définitives des années 2017 et 2018. </t>
    </r>
  </si>
  <si>
    <r>
      <rPr>
        <b/>
        <sz val="8"/>
        <rFont val="Arial"/>
        <family val="2"/>
      </rPr>
      <t xml:space="preserve">Note </t>
    </r>
    <r>
      <rPr>
        <sz val="8"/>
        <rFont val="Arial"/>
        <family val="2"/>
      </rPr>
      <t xml:space="preserve">&gt; Pour 2017, l’évolution annuelle du montant mensuel moyen est en données semi-définitives contrairement à tous les autres chiffres pour 2017, qui sont en données définitives. </t>
    </r>
  </si>
  <si>
    <r>
      <t>Champ &gt;</t>
    </r>
    <r>
      <rPr>
        <sz val="8"/>
        <rFont val="Arial"/>
        <family val="2"/>
      </rPr>
      <t xml:space="preserve"> Tous régimes, France (hors Mayotte).</t>
    </r>
  </si>
  <si>
    <r>
      <t>Sources &gt;</t>
    </r>
    <r>
      <rPr>
        <sz val="8"/>
        <rFont val="Arial"/>
        <family val="2"/>
      </rPr>
      <t xml:space="preserve"> CNAF et MSA, calculs DREES.</t>
    </r>
  </si>
  <si>
    <r>
      <t>2017</t>
    </r>
    <r>
      <rPr>
        <vertAlign val="superscript"/>
        <sz val="8"/>
        <rFont val="Arial"/>
        <family val="2"/>
      </rPr>
      <t>3</t>
    </r>
  </si>
  <si>
    <r>
      <t>2018</t>
    </r>
    <r>
      <rPr>
        <vertAlign val="superscript"/>
        <sz val="8"/>
        <rFont val="Arial"/>
        <family val="2"/>
      </rPr>
      <t>3</t>
    </r>
  </si>
  <si>
    <r>
      <t xml:space="preserve">2. Dépenses totales de l’année divisée par 12 et par le nombre moyen de foyer bénéficiaires de l’année. Les effectifs moyens de l’année </t>
    </r>
    <r>
      <rPr>
        <i/>
        <sz val="8"/>
        <rFont val="Arial"/>
        <family val="2"/>
      </rPr>
      <t>n</t>
    </r>
    <r>
      <rPr>
        <sz val="8"/>
        <rFont val="Arial"/>
        <family val="2"/>
      </rPr>
      <t xml:space="preserve"> sont estimés en ajoutant les effectifs au 31 décembre </t>
    </r>
    <r>
      <rPr>
        <i/>
        <sz val="8"/>
        <rFont val="Arial"/>
        <family val="2"/>
      </rPr>
      <t>n-1</t>
    </r>
    <r>
      <rPr>
        <sz val="8"/>
        <rFont val="Arial"/>
        <family val="2"/>
      </rPr>
      <t xml:space="preserve"> à ceux au 31 décembre </t>
    </r>
    <r>
      <rPr>
        <i/>
        <sz val="8"/>
        <rFont val="Arial"/>
        <family val="2"/>
      </rPr>
      <t>n</t>
    </r>
    <r>
      <rPr>
        <sz val="8"/>
        <rFont val="Arial"/>
        <family val="2"/>
      </rPr>
      <t>, que l’on divise par deux.</t>
    </r>
  </si>
  <si>
    <r>
      <t>Note &gt;</t>
    </r>
    <r>
      <rPr>
        <sz val="8"/>
        <color theme="1"/>
        <rFont val="Arial"/>
        <family val="2"/>
      </rPr>
      <t xml:space="preserve"> En France, on compte au total 12,0 allocataires d’une aide au logement pour 100 personnes âgées de 15 ans ou plus.
</t>
    </r>
    <r>
      <rPr>
        <b/>
        <sz val="8"/>
        <color theme="1"/>
        <rFont val="Arial"/>
        <family val="2"/>
      </rPr>
      <t xml:space="preserve">Champ &gt; </t>
    </r>
    <r>
      <rPr>
        <sz val="8"/>
        <color theme="1"/>
        <rFont val="Arial"/>
        <family val="2"/>
      </rPr>
      <t xml:space="preserve">France.
</t>
    </r>
    <r>
      <rPr>
        <b/>
        <sz val="8"/>
        <color theme="1"/>
        <rFont val="Arial"/>
        <family val="2"/>
      </rPr>
      <t>Sources &gt;</t>
    </r>
    <r>
      <rPr>
        <sz val="8"/>
        <color theme="1"/>
        <rFont val="Arial"/>
        <family val="2"/>
      </rPr>
      <t xml:space="preserve"> CNAF ; MSA ; Insee, population estimée au 1</t>
    </r>
    <r>
      <rPr>
        <vertAlign val="superscript"/>
        <sz val="8"/>
        <color theme="1"/>
        <rFont val="Arial"/>
        <family val="2"/>
      </rPr>
      <t>er</t>
    </r>
    <r>
      <rPr>
        <sz val="8"/>
        <color theme="1"/>
        <rFont val="Arial"/>
        <family val="2"/>
      </rPr>
      <t> janvier 2019.</t>
    </r>
  </si>
  <si>
    <t>Carte 1. Part d’allocataires d’une aide au logement, fin 2018, parmi la population âgée de 15 ans ou plus</t>
  </si>
  <si>
    <t>Tableau 2. Caractéristiques des allocataires de l’ALF, de l’ALS et de l’APL, fin 2018</t>
  </si>
  <si>
    <t>Effectifs (en nombre)</t>
  </si>
  <si>
    <t>Tableau 1. Dépenses annuelles et montant mensuel moyen par foyer allocataire d’une aide au logement, depuis 2009</t>
  </si>
  <si>
    <t xml:space="preserve">Graphique 2. Évolution du nombre d’allocataires de l’ALF, de l’ALS et de l’APL, depuis 1980
</t>
  </si>
  <si>
    <r>
      <t>Note &gt;</t>
    </r>
    <r>
      <rPr>
        <sz val="8"/>
        <rFont val="Arial"/>
        <family val="2"/>
      </rPr>
      <t xml:space="preserve"> Il y a une rupture de série en 2016. Pour cette année-là, le graphique présente à la fois les données semi-définitives et les données définitives de la CNAF (voir annexe 1.3).
</t>
    </r>
    <r>
      <rPr>
        <b/>
        <sz val="8"/>
        <rFont val="Arial"/>
        <family val="2"/>
      </rPr>
      <t>Champ &gt;</t>
    </r>
    <r>
      <rPr>
        <sz val="8"/>
        <rFont val="Arial"/>
        <family val="2"/>
      </rPr>
      <t xml:space="preserve"> Tous régimes, effectifs en France, au 31 décembre de chaque année.
</t>
    </r>
    <r>
      <rPr>
        <b/>
        <sz val="8"/>
        <rFont val="Arial"/>
        <family val="2"/>
      </rPr>
      <t>Sources &gt;</t>
    </r>
    <r>
      <rPr>
        <sz val="8"/>
        <rFont val="Arial"/>
        <family val="2"/>
      </rPr>
      <t xml:space="preserve"> CNAF ; MSA.</t>
    </r>
  </si>
  <si>
    <r>
      <t>Note &gt;</t>
    </r>
    <r>
      <rPr>
        <sz val="8"/>
        <rFont val="Arial"/>
        <family val="2"/>
      </rPr>
      <t xml:space="preserve"> Les montants des aides au logement sont présentés après déduction de la CRDS. 
</t>
    </r>
    <r>
      <rPr>
        <b/>
        <sz val="8"/>
        <rFont val="Arial"/>
        <family val="2"/>
      </rPr>
      <t>Lecture &gt;</t>
    </r>
    <r>
      <rPr>
        <sz val="8"/>
        <rFont val="Arial"/>
        <family val="2"/>
      </rPr>
      <t xml:space="preserve"> Une personne seule allocataire de l’aide au logement perçoit un montant fixe de 270 euros jusqu’à un revenu 
mensuel fiscal de référence de 382 euros. Au-delà de ce niveau de revenu, l’allocation est dégressive selon les revenus 
du ménage. L’allocation n’est plus versée quand elle atteint le seuil de versement. 
</t>
    </r>
    <r>
      <rPr>
        <b/>
        <sz val="8"/>
        <rFont val="Arial"/>
        <family val="2"/>
      </rPr>
      <t>Champ &gt;</t>
    </r>
    <r>
      <rPr>
        <sz val="8"/>
        <rFont val="Arial"/>
        <family val="2"/>
      </rPr>
      <t xml:space="preserve"> Ménages allocataires de l’ALF ou de l’ALS et louant un logement en zone 2 dans le parc privé, dont le loyer 
est supérieur ou égal au plafond de loyer mais inférieur au loyer à partir duquel l’aide est dégressive en fonction du loyer.
</t>
    </r>
    <r>
      <rPr>
        <b/>
        <sz val="8"/>
        <rFont val="Arial"/>
        <family val="2"/>
      </rPr>
      <t>Source &gt;</t>
    </r>
    <r>
      <rPr>
        <sz val="8"/>
        <rFont val="Arial"/>
        <family val="2"/>
      </rPr>
      <t xml:space="preserve"> Cas types DREES.</t>
    </r>
  </si>
  <si>
    <r>
      <t>Graphique 1. Montant mensuel de l’allocation logement selon la composition et les revenus du ménage (en zone 2, au 1</t>
    </r>
    <r>
      <rPr>
        <b/>
        <vertAlign val="superscript"/>
        <sz val="8"/>
        <rFont val="Arial"/>
        <family val="2"/>
      </rPr>
      <t>er</t>
    </r>
    <r>
      <rPr>
        <b/>
        <sz val="8"/>
        <rFont val="Arial"/>
        <family val="2"/>
      </rPr>
      <t xml:space="preserve"> avril 2020)
</t>
    </r>
  </si>
  <si>
    <t>Ensemble (France entière)</t>
  </si>
  <si>
    <t>Ensemble (France métropolitaine)</t>
  </si>
  <si>
    <t>Couple ou ménage</t>
  </si>
  <si>
    <r>
      <t xml:space="preserve">nd : non disponible.
1. Déflateur : indice annuel des prix à la consommation, y compris tabac, en France.
2. Dépenses totales de l’année divisées par 12 et par le nombre moyen de foyers bénéficiaires de l’année. Les effectifs moyens de l’année </t>
    </r>
    <r>
      <rPr>
        <i/>
        <sz val="8"/>
        <color theme="1"/>
        <rFont val="Arial"/>
        <family val="2"/>
      </rPr>
      <t>n</t>
    </r>
    <r>
      <rPr>
        <sz val="8"/>
        <color theme="1"/>
        <rFont val="Arial"/>
        <family val="2"/>
      </rPr>
      <t xml:space="preserve"> sont estimés en ajoutant les effectifs au 31 décembre </t>
    </r>
    <r>
      <rPr>
        <i/>
        <sz val="8"/>
        <color theme="1"/>
        <rFont val="Arial"/>
        <family val="2"/>
      </rPr>
      <t>n-1</t>
    </r>
    <r>
      <rPr>
        <sz val="8"/>
        <color theme="1"/>
        <rFont val="Arial"/>
        <family val="2"/>
      </rPr>
      <t xml:space="preserve"> à ceux au 31 décembre </t>
    </r>
    <r>
      <rPr>
        <i/>
        <sz val="8"/>
        <color theme="1"/>
        <rFont val="Arial"/>
        <family val="2"/>
      </rPr>
      <t>n</t>
    </r>
    <r>
      <rPr>
        <sz val="8"/>
        <color theme="1"/>
        <rFont val="Arial"/>
        <family val="2"/>
      </rPr>
      <t>, que l’on divise par deux.
3.  À partir de 2016, des données définitives sont fournies par la CNAF concernant les effectifs d’allocataires. Auparavant, il s’agissait de données semi-définitives (voir annexe 1.3). Cela engendre une rupture de série pour les montants moyens à partir de 2017. Ces derniers sont calculés à partir des effectifs de l’année</t>
    </r>
    <r>
      <rPr>
        <i/>
        <sz val="8"/>
        <color theme="1"/>
        <rFont val="Arial"/>
        <family val="2"/>
      </rPr>
      <t xml:space="preserve"> n-1</t>
    </r>
    <r>
      <rPr>
        <sz val="8"/>
        <color theme="1"/>
        <rFont val="Arial"/>
        <family val="2"/>
      </rPr>
      <t xml:space="preserve"> et de l’année</t>
    </r>
    <r>
      <rPr>
        <i/>
        <sz val="8"/>
        <color theme="1"/>
        <rFont val="Arial"/>
        <family val="2"/>
      </rPr>
      <t xml:space="preserve"> n</t>
    </r>
    <r>
      <rPr>
        <sz val="8"/>
        <color theme="1"/>
        <rFont val="Arial"/>
        <family val="2"/>
      </rPr>
      <t xml:space="preserve">. Ainsi, en 2018, le montant moyen est estimé à partir des données définitives des années 2017 et 2018.
</t>
    </r>
    <r>
      <rPr>
        <b/>
        <sz val="8"/>
        <color theme="1"/>
        <rFont val="Arial"/>
        <family val="2"/>
      </rPr>
      <t>Note &gt;</t>
    </r>
    <r>
      <rPr>
        <sz val="8"/>
        <color theme="1"/>
        <rFont val="Arial"/>
        <family val="2"/>
      </rPr>
      <t xml:space="preserve"> Pour 2017, l’évolution annuelle du montant mensuel moyen est en données semi-définitives contrairement à tous les autres chiffres pour 2017, qui sont en données définitives.
</t>
    </r>
    <r>
      <rPr>
        <b/>
        <sz val="8"/>
        <color theme="1"/>
        <rFont val="Arial"/>
        <family val="2"/>
      </rPr>
      <t xml:space="preserve">Champ &gt; </t>
    </r>
    <r>
      <rPr>
        <sz val="8"/>
        <color theme="1"/>
        <rFont val="Arial"/>
        <family val="2"/>
      </rPr>
      <t xml:space="preserve">Tous régimes, France (hors Mayotte).
</t>
    </r>
    <r>
      <rPr>
        <b/>
        <sz val="8"/>
        <color theme="1"/>
        <rFont val="Arial"/>
        <family val="2"/>
      </rPr>
      <t xml:space="preserve">Sources &gt; </t>
    </r>
    <r>
      <rPr>
        <sz val="8"/>
        <color theme="1"/>
        <rFont val="Arial"/>
        <family val="2"/>
      </rPr>
      <t>CNAF et MSA, calculs DREES.</t>
    </r>
  </si>
  <si>
    <r>
      <t xml:space="preserve">nd : non disponible. 
1. Une personne à charge, au sens du logement, ne doit pas être allocataire d’une aide au logement par ailleurs.
2. Dans l’ensemble de la population, les parts ont été calculées au niveau du ménage, sans tenir compte des ménages complexes.
3. Dans l’ensemble de la population, le statut d’occupation concerne les ménages vivant dans des logements ordinaires (hors foyers).
4. Cette appellation concerne, dans l’ensemble de la population, les personnes du ménage faisant des études ou un stage non rémunéré.
</t>
    </r>
    <r>
      <rPr>
        <b/>
        <sz val="8"/>
        <rFont val="Arial"/>
        <family val="2"/>
      </rPr>
      <t>Champ &gt;</t>
    </r>
    <r>
      <rPr>
        <sz val="8"/>
        <rFont val="Arial"/>
        <family val="2"/>
      </rPr>
      <t xml:space="preserve"> France ; ensemble de la population : ménages ordinaires en France (hors Mayotte).
</t>
    </r>
    <r>
      <rPr>
        <b/>
        <sz val="8"/>
        <rFont val="Arial"/>
        <family val="2"/>
      </rPr>
      <t xml:space="preserve">Sources &gt; </t>
    </r>
    <r>
      <rPr>
        <sz val="8"/>
        <rFont val="Arial"/>
        <family val="2"/>
      </rPr>
      <t>CNAF et MSA pour les effectifs ; CNAF pour la répartition (97 % des allocataires d’une aide au logement relèvent de la CNAF) ; Insee, enquête Emploi 2018, pour la composition des ménages, l’âge des personnes et la part des étudiants dans l’ensemble de la population ; Insee, SDeS, estimation annuelle du parc de logements au 1</t>
    </r>
    <r>
      <rPr>
        <vertAlign val="superscript"/>
        <sz val="8"/>
        <rFont val="Arial"/>
        <family val="2"/>
      </rPr>
      <t>er</t>
    </r>
    <r>
      <rPr>
        <sz val="8"/>
        <rFont val="Arial"/>
        <family val="2"/>
      </rPr>
      <t xml:space="preserve"> janvier 2019, pour le statut vis-à-vis du logement dans l’ensemble de la population.</t>
    </r>
  </si>
  <si>
    <t>Tableau complémentaire. Dépenses annuelles et montant mensuel moyen par foyer allocataire d’une aide au logement, depuis 2009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</si>
</sst>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E+00"/>
    <numFmt numFmtId="166" formatCode="#,##0&quot;  &quot;"/>
    <numFmt numFmtId="167" formatCode="0.000"/>
    <numFmt numFmtId="168" formatCode="0\ %"/>
  </numFmts>
  <fonts count="18" x14ac:knownFonts="1">
    <font>
      <sz val="11"/>
      <color theme="1"/>
      <name val="Calibri"/>
      <family val="2"/>
      <scheme val="minor"/>
    </font>
    <font>
      <sz val="11"/>
      <color theme="1"/>
      <name val="Calibri"/>
      <family val="2"/>
      <scheme val="minor"/>
    </font>
    <font>
      <b/>
      <sz val="8"/>
      <name val="Arial"/>
      <family val="2"/>
    </font>
    <font>
      <sz val="8"/>
      <name val="Arial"/>
      <family val="2"/>
    </font>
    <font>
      <sz val="8"/>
      <color theme="1"/>
      <name val="Arial"/>
      <family val="2"/>
    </font>
    <font>
      <b/>
      <sz val="8"/>
      <color theme="1"/>
      <name val="Arial"/>
      <family val="2"/>
    </font>
    <font>
      <i/>
      <sz val="8"/>
      <name val="Arial"/>
      <family val="2"/>
    </font>
    <font>
      <sz val="8"/>
      <color rgb="FF000000"/>
      <name val="Arial"/>
      <family val="2"/>
    </font>
    <font>
      <b/>
      <sz val="8"/>
      <color rgb="FFFF0000"/>
      <name val="Arial"/>
      <family val="2"/>
    </font>
    <font>
      <sz val="10"/>
      <name val="Arial"/>
      <family val="2"/>
    </font>
    <font>
      <vertAlign val="superscript"/>
      <sz val="8"/>
      <name val="Arial"/>
      <family val="2"/>
    </font>
    <font>
      <b/>
      <vertAlign val="superscript"/>
      <sz val="8"/>
      <name val="Arial"/>
      <family val="2"/>
    </font>
    <font>
      <sz val="8"/>
      <color rgb="FFFF0000"/>
      <name val="Arial"/>
      <family val="2"/>
    </font>
    <font>
      <i/>
      <sz val="8"/>
      <color theme="1"/>
      <name val="Arial"/>
      <family val="2"/>
    </font>
    <font>
      <vertAlign val="superscript"/>
      <sz val="8"/>
      <color theme="1"/>
      <name val="Arial"/>
      <family val="2"/>
    </font>
    <font>
      <b/>
      <sz val="12"/>
      <color rgb="FF000000"/>
      <name val="Tahoma"/>
      <family val="2"/>
    </font>
    <font>
      <sz val="12"/>
      <color rgb="FF000000"/>
      <name val="Tahoma"/>
      <family val="2"/>
    </font>
    <font>
      <b/>
      <vertAlign val="superscript"/>
      <sz val="8"/>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s>
  <cellStyleXfs count="4">
    <xf numFmtId="0" fontId="0" fillId="0" borderId="0"/>
    <xf numFmtId="9" fontId="1" fillId="0" borderId="0" applyFont="0" applyFill="0" applyBorder="0" applyAlignment="0" applyProtection="0"/>
    <xf numFmtId="0" fontId="9" fillId="0" borderId="0"/>
    <xf numFmtId="168" fontId="9" fillId="0" borderId="0" applyFill="0" applyBorder="0" applyAlignment="0" applyProtection="0"/>
  </cellStyleXfs>
  <cellXfs count="204">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5" fillId="0" borderId="4" xfId="0" applyFont="1" applyBorder="1" applyAlignment="1"/>
    <xf numFmtId="0" fontId="3" fillId="0" borderId="5" xfId="0" applyFont="1" applyBorder="1" applyAlignment="1">
      <alignment wrapText="1"/>
    </xf>
    <xf numFmtId="164" fontId="3" fillId="0" borderId="4" xfId="0" applyNumberFormat="1" applyFont="1" applyBorder="1"/>
    <xf numFmtId="9" fontId="3" fillId="0" borderId="4" xfId="1" applyFont="1" applyBorder="1"/>
    <xf numFmtId="164" fontId="3" fillId="2" borderId="4" xfId="0" applyNumberFormat="1" applyFont="1" applyFill="1" applyBorder="1"/>
    <xf numFmtId="9" fontId="3" fillId="2" borderId="4" xfId="1" applyFont="1" applyFill="1" applyBorder="1"/>
    <xf numFmtId="0" fontId="3" fillId="0" borderId="0" xfId="0" applyFont="1" applyAlignment="1">
      <alignment horizontal="center"/>
    </xf>
    <xf numFmtId="0" fontId="2" fillId="0" borderId="0" xfId="0" applyFont="1" applyAlignment="1">
      <alignment wrapText="1"/>
    </xf>
    <xf numFmtId="0" fontId="4" fillId="0" borderId="6" xfId="0" applyFont="1" applyFill="1" applyBorder="1" applyAlignment="1">
      <alignment horizontal="center" vertical="center" wrapText="1"/>
    </xf>
    <xf numFmtId="0" fontId="3" fillId="0" borderId="0" xfId="0" applyFont="1" applyFill="1"/>
    <xf numFmtId="0" fontId="3" fillId="0" borderId="4" xfId="0" applyFont="1" applyBorder="1" applyAlignment="1">
      <alignment horizontal="center" vertical="center"/>
    </xf>
    <xf numFmtId="0" fontId="2" fillId="0" borderId="0" xfId="0" applyFont="1" applyAlignment="1">
      <alignment horizontal="justify"/>
    </xf>
    <xf numFmtId="0" fontId="3" fillId="2" borderId="0" xfId="0" applyFont="1" applyFill="1" applyAlignment="1">
      <alignment vertical="center"/>
    </xf>
    <xf numFmtId="0" fontId="2" fillId="0" borderId="0" xfId="0" applyFont="1" applyAlignment="1">
      <alignment horizontal="right"/>
    </xf>
    <xf numFmtId="0" fontId="3" fillId="0" borderId="4" xfId="0" applyFont="1" applyBorder="1" applyAlignment="1">
      <alignment horizontal="center"/>
    </xf>
    <xf numFmtId="0" fontId="3" fillId="0" borderId="0" xfId="0" applyFont="1" applyBorder="1"/>
    <xf numFmtId="0" fontId="3" fillId="0" borderId="8" xfId="0" applyFont="1" applyBorder="1" applyAlignment="1">
      <alignment horizontal="center" vertical="center"/>
    </xf>
    <xf numFmtId="0" fontId="3" fillId="0" borderId="9" xfId="0" applyFont="1" applyBorder="1" applyAlignment="1">
      <alignment horizontal="left" vertical="center"/>
    </xf>
    <xf numFmtId="0" fontId="3" fillId="0" borderId="9" xfId="0" applyFont="1" applyBorder="1" applyAlignment="1">
      <alignment horizontal="center" vertical="center" wrapText="1"/>
    </xf>
    <xf numFmtId="0" fontId="3" fillId="0" borderId="10" xfId="0" applyFont="1" applyBorder="1" applyAlignment="1">
      <alignment horizontal="center"/>
    </xf>
    <xf numFmtId="0" fontId="3" fillId="0" borderId="5" xfId="0" applyFont="1" applyBorder="1" applyAlignment="1">
      <alignment horizontal="left"/>
    </xf>
    <xf numFmtId="166" fontId="3" fillId="0" borderId="5" xfId="0" quotePrefix="1" applyNumberFormat="1" applyFont="1" applyBorder="1"/>
    <xf numFmtId="3" fontId="3" fillId="0" borderId="5" xfId="0" applyNumberFormat="1" applyFont="1" applyBorder="1"/>
    <xf numFmtId="0" fontId="3" fillId="0" borderId="11" xfId="0" applyFont="1" applyBorder="1" applyAlignment="1">
      <alignment horizontal="center"/>
    </xf>
    <xf numFmtId="0" fontId="3" fillId="0" borderId="4" xfId="0" applyFont="1" applyBorder="1" applyAlignment="1">
      <alignment horizontal="left"/>
    </xf>
    <xf numFmtId="3" fontId="3" fillId="0" borderId="4" xfId="0" applyNumberFormat="1" applyFont="1" applyBorder="1"/>
    <xf numFmtId="0" fontId="3" fillId="0" borderId="4" xfId="0" applyFont="1" applyFill="1" applyBorder="1" applyAlignment="1">
      <alignment horizontal="left"/>
    </xf>
    <xf numFmtId="166" fontId="3" fillId="3" borderId="4" xfId="0" quotePrefix="1" applyNumberFormat="1" applyFont="1" applyFill="1" applyBorder="1"/>
    <xf numFmtId="0" fontId="3" fillId="0" borderId="0" xfId="0" applyFont="1" applyFill="1" applyBorder="1" applyAlignment="1">
      <alignment horizontal="center"/>
    </xf>
    <xf numFmtId="0" fontId="2" fillId="0" borderId="4" xfId="0" applyFont="1" applyFill="1" applyBorder="1" applyAlignment="1">
      <alignment horizontal="left"/>
    </xf>
    <xf numFmtId="166" fontId="2" fillId="0" borderId="4" xfId="0" quotePrefix="1" applyNumberFormat="1" applyFont="1" applyBorder="1"/>
    <xf numFmtId="0" fontId="2" fillId="0" borderId="0" xfId="0" applyFont="1"/>
    <xf numFmtId="0" fontId="8" fillId="0" borderId="0" xfId="0" applyFont="1" applyFill="1" applyBorder="1" applyAlignment="1">
      <alignment horizontal="left"/>
    </xf>
    <xf numFmtId="166" fontId="8" fillId="0" borderId="0" xfId="0" quotePrefix="1" applyNumberFormat="1" applyFont="1" applyBorder="1"/>
    <xf numFmtId="164" fontId="3" fillId="0" borderId="0" xfId="0" applyNumberFormat="1" applyFont="1" applyBorder="1"/>
    <xf numFmtId="0" fontId="2" fillId="0" borderId="0" xfId="0" applyFont="1" applyBorder="1" applyAlignment="1">
      <alignment horizontal="left"/>
    </xf>
    <xf numFmtId="0" fontId="6" fillId="0" borderId="12" xfId="0" applyFont="1" applyBorder="1" applyAlignment="1">
      <alignment horizontal="center" vertical="center"/>
    </xf>
    <xf numFmtId="0" fontId="13" fillId="0" borderId="12" xfId="0" applyFont="1" applyBorder="1" applyAlignment="1">
      <alignment horizontal="center" vertical="center"/>
    </xf>
    <xf numFmtId="0" fontId="3" fillId="0" borderId="0" xfId="0" applyFont="1" applyAlignment="1"/>
    <xf numFmtId="164" fontId="8" fillId="2" borderId="0" xfId="1" applyNumberFormat="1" applyFont="1" applyFill="1" applyBorder="1"/>
    <xf numFmtId="164" fontId="3" fillId="2" borderId="5" xfId="0" applyNumberFormat="1" applyFont="1" applyFill="1" applyBorder="1"/>
    <xf numFmtId="0" fontId="3" fillId="2" borderId="4" xfId="0" applyFont="1" applyFill="1" applyBorder="1" applyAlignment="1">
      <alignment horizontal="left"/>
    </xf>
    <xf numFmtId="0" fontId="3" fillId="0" borderId="0" xfId="0" applyFont="1" applyBorder="1" applyAlignment="1">
      <alignment horizontal="center" vertical="center"/>
    </xf>
    <xf numFmtId="164" fontId="3" fillId="0" borderId="0" xfId="0" quotePrefix="1" applyNumberFormat="1" applyFont="1" applyBorder="1" applyAlignment="1">
      <alignment horizontal="center" vertical="center"/>
    </xf>
    <xf numFmtId="164" fontId="4" fillId="0" borderId="0" xfId="0" applyNumberFormat="1" applyFont="1" applyBorder="1" applyAlignment="1">
      <alignment horizontal="center" vertical="center"/>
    </xf>
    <xf numFmtId="0" fontId="12" fillId="0" borderId="0" xfId="0" applyFont="1" applyBorder="1"/>
    <xf numFmtId="1" fontId="3" fillId="2" borderId="0" xfId="0" applyNumberFormat="1" applyFont="1" applyFill="1" applyBorder="1" applyAlignment="1">
      <alignment horizontal="center" vertical="center"/>
    </xf>
    <xf numFmtId="1" fontId="3" fillId="2" borderId="0" xfId="1" applyNumberFormat="1" applyFont="1" applyFill="1" applyBorder="1" applyAlignment="1">
      <alignment horizontal="center" vertical="center"/>
    </xf>
    <xf numFmtId="1" fontId="2" fillId="2" borderId="0" xfId="1" applyNumberFormat="1" applyFont="1" applyFill="1" applyBorder="1" applyAlignment="1">
      <alignment horizontal="center" vertical="center"/>
    </xf>
    <xf numFmtId="0" fontId="3" fillId="0" borderId="0" xfId="0" applyFont="1" applyFill="1" applyBorder="1"/>
    <xf numFmtId="0" fontId="6" fillId="0" borderId="0" xfId="0" applyFont="1" applyBorder="1" applyAlignment="1">
      <alignment horizontal="center" vertical="center"/>
    </xf>
    <xf numFmtId="0" fontId="3" fillId="0" borderId="0" xfId="0" applyFont="1" applyAlignment="1">
      <alignment horizontal="left" vertical="top"/>
    </xf>
    <xf numFmtId="0" fontId="4" fillId="0" borderId="0" xfId="0" applyFont="1"/>
    <xf numFmtId="0" fontId="2" fillId="0" borderId="0" xfId="0" applyFont="1" applyAlignment="1">
      <alignment horizontal="left"/>
    </xf>
    <xf numFmtId="0" fontId="2" fillId="0" borderId="0" xfId="0" applyFont="1" applyBorder="1" applyAlignment="1">
      <alignment horizontal="center"/>
    </xf>
    <xf numFmtId="0" fontId="3" fillId="0" borderId="0" xfId="0" applyFont="1" applyAlignment="1">
      <alignment horizontal="left"/>
    </xf>
    <xf numFmtId="3" fontId="2" fillId="2" borderId="0" xfId="0" applyNumberFormat="1" applyFont="1" applyFill="1" applyAlignment="1">
      <alignment vertical="center"/>
    </xf>
    <xf numFmtId="3" fontId="3" fillId="0" borderId="0" xfId="0" applyNumberFormat="1" applyFont="1"/>
    <xf numFmtId="0" fontId="2" fillId="0" borderId="12" xfId="0" applyFont="1" applyBorder="1" applyAlignment="1">
      <alignment wrapText="1"/>
    </xf>
    <xf numFmtId="3" fontId="2" fillId="0" borderId="12" xfId="0" applyNumberFormat="1" applyFont="1" applyBorder="1" applyAlignment="1">
      <alignment horizontal="center" vertical="center"/>
    </xf>
    <xf numFmtId="3" fontId="5" fillId="0" borderId="15" xfId="0" applyNumberFormat="1" applyFont="1" applyBorder="1" applyAlignment="1">
      <alignment horizontal="center" vertical="center"/>
    </xf>
    <xf numFmtId="0" fontId="3" fillId="0" borderId="12" xfId="0" applyFont="1" applyBorder="1" applyAlignment="1">
      <alignment horizontal="left" wrapText="1"/>
    </xf>
    <xf numFmtId="3" fontId="3" fillId="0" borderId="12" xfId="0" applyNumberFormat="1" applyFont="1" applyBorder="1" applyAlignment="1">
      <alignment horizontal="center" vertical="center"/>
    </xf>
    <xf numFmtId="3" fontId="4" fillId="0" borderId="15" xfId="0" applyNumberFormat="1" applyFont="1" applyBorder="1" applyAlignment="1">
      <alignment horizontal="center" vertical="center"/>
    </xf>
    <xf numFmtId="0" fontId="3" fillId="0" borderId="12" xfId="0" applyFont="1" applyBorder="1"/>
    <xf numFmtId="0" fontId="3" fillId="0" borderId="12" xfId="0" quotePrefix="1" applyFont="1" applyBorder="1" applyAlignment="1">
      <alignment horizontal="center" vertical="center"/>
    </xf>
    <xf numFmtId="1" fontId="4" fillId="0" borderId="15" xfId="0" quotePrefix="1" applyNumberFormat="1" applyFont="1" applyBorder="1" applyAlignment="1">
      <alignment horizontal="center" vertical="center"/>
    </xf>
    <xf numFmtId="0" fontId="2" fillId="0" borderId="12" xfId="0" applyFont="1" applyBorder="1"/>
    <xf numFmtId="1" fontId="2" fillId="0" borderId="12" xfId="0" applyNumberFormat="1" applyFont="1" applyBorder="1" applyAlignment="1">
      <alignment horizontal="center" vertical="center"/>
    </xf>
    <xf numFmtId="1" fontId="5" fillId="0" borderId="15" xfId="0" applyNumberFormat="1" applyFont="1" applyBorder="1" applyAlignment="1">
      <alignment horizontal="center" vertical="center"/>
    </xf>
    <xf numFmtId="0" fontId="3" fillId="0" borderId="12" xfId="0" applyFont="1" applyBorder="1" applyAlignment="1">
      <alignment horizontal="center" vertical="center"/>
    </xf>
    <xf numFmtId="164" fontId="3" fillId="0" borderId="12" xfId="0" quotePrefix="1" applyNumberFormat="1" applyFont="1" applyBorder="1" applyAlignment="1">
      <alignment horizontal="center" vertical="center"/>
    </xf>
    <xf numFmtId="164" fontId="4" fillId="0" borderId="15" xfId="0" applyNumberFormat="1" applyFont="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3" fontId="5" fillId="0" borderId="16" xfId="0" applyNumberFormat="1" applyFont="1" applyBorder="1" applyAlignment="1">
      <alignment horizontal="center" vertical="center"/>
    </xf>
    <xf numFmtId="3" fontId="5" fillId="0" borderId="12" xfId="0" applyNumberFormat="1" applyFont="1" applyBorder="1" applyAlignment="1">
      <alignment horizontal="center" vertical="center"/>
    </xf>
    <xf numFmtId="3" fontId="4" fillId="0" borderId="16" xfId="0" applyNumberFormat="1" applyFont="1" applyBorder="1" applyAlignment="1">
      <alignment horizontal="center" vertical="center"/>
    </xf>
    <xf numFmtId="3" fontId="4" fillId="0" borderId="12" xfId="0" applyNumberFormat="1" applyFont="1" applyBorder="1" applyAlignment="1">
      <alignment horizontal="center" vertical="center"/>
    </xf>
    <xf numFmtId="1" fontId="4" fillId="0" borderId="16" xfId="0" quotePrefix="1" applyNumberFormat="1" applyFont="1" applyBorder="1" applyAlignment="1">
      <alignment horizontal="center" vertical="center"/>
    </xf>
    <xf numFmtId="164" fontId="4" fillId="0" borderId="12" xfId="0" applyNumberFormat="1" applyFont="1" applyBorder="1" applyAlignment="1">
      <alignment horizontal="center" vertical="center"/>
    </xf>
    <xf numFmtId="1" fontId="5" fillId="0" borderId="16" xfId="0" applyNumberFormat="1" applyFont="1" applyBorder="1" applyAlignment="1">
      <alignment horizontal="center" vertical="center"/>
    </xf>
    <xf numFmtId="1" fontId="5" fillId="0" borderId="12" xfId="0" applyNumberFormat="1" applyFont="1" applyBorder="1" applyAlignment="1">
      <alignment horizontal="center" vertical="center"/>
    </xf>
    <xf numFmtId="0" fontId="3" fillId="0" borderId="16" xfId="0" applyFont="1" applyBorder="1" applyAlignment="1">
      <alignment horizontal="center" vertical="center"/>
    </xf>
    <xf numFmtId="164" fontId="4" fillId="0" borderId="16" xfId="0" applyNumberFormat="1" applyFont="1" applyBorder="1" applyAlignment="1">
      <alignment horizontal="center" vertical="center"/>
    </xf>
    <xf numFmtId="0" fontId="3" fillId="0" borderId="15" xfId="0" applyFont="1" applyFill="1" applyBorder="1" applyAlignment="1">
      <alignment horizontal="center" vertical="center"/>
    </xf>
    <xf numFmtId="0" fontId="2" fillId="0" borderId="0" xfId="0" applyFont="1" applyAlignment="1">
      <alignment horizontal="left" vertical="center"/>
    </xf>
    <xf numFmtId="3" fontId="4" fillId="0" borderId="0" xfId="0" applyNumberFormat="1" applyFont="1"/>
    <xf numFmtId="0" fontId="4" fillId="0" borderId="15" xfId="0" quotePrefix="1" applyFont="1" applyBorder="1" applyAlignment="1">
      <alignment horizontal="center" vertical="center"/>
    </xf>
    <xf numFmtId="0" fontId="4" fillId="0" borderId="0" xfId="0" applyFont="1" applyAlignment="1">
      <alignment horizontal="center"/>
    </xf>
    <xf numFmtId="3" fontId="2" fillId="2" borderId="0" xfId="0" applyNumberFormat="1" applyFont="1" applyFill="1" applyBorder="1" applyAlignment="1">
      <alignment vertical="center"/>
    </xf>
    <xf numFmtId="0" fontId="3" fillId="0" borderId="12" xfId="0" applyFont="1" applyBorder="1" applyAlignment="1">
      <alignment horizontal="center" vertical="center" wrapText="1"/>
    </xf>
    <xf numFmtId="0" fontId="2" fillId="2" borderId="17" xfId="0" applyFont="1" applyFill="1" applyBorder="1" applyAlignment="1">
      <alignment vertical="center"/>
    </xf>
    <xf numFmtId="0" fontId="2" fillId="2" borderId="18" xfId="0" applyFont="1" applyFill="1" applyBorder="1" applyAlignment="1">
      <alignment vertical="center"/>
    </xf>
    <xf numFmtId="0" fontId="3" fillId="2" borderId="19" xfId="0" applyFont="1" applyFill="1" applyBorder="1"/>
    <xf numFmtId="0" fontId="12" fillId="2" borderId="20" xfId="0" applyFont="1" applyFill="1" applyBorder="1"/>
    <xf numFmtId="0" fontId="2" fillId="2" borderId="19" xfId="0" applyFont="1" applyFill="1" applyBorder="1" applyAlignment="1">
      <alignment horizontal="left"/>
    </xf>
    <xf numFmtId="0" fontId="2" fillId="2" borderId="20" xfId="0" applyFont="1" applyFill="1" applyBorder="1" applyAlignment="1">
      <alignment horizontal="left"/>
    </xf>
    <xf numFmtId="0" fontId="3" fillId="2" borderId="19" xfId="0" applyFont="1" applyFill="1" applyBorder="1" applyAlignment="1">
      <alignment horizontal="left"/>
    </xf>
    <xf numFmtId="0" fontId="3" fillId="2" borderId="20" xfId="0" applyFont="1" applyFill="1" applyBorder="1" applyAlignment="1">
      <alignment horizontal="left"/>
    </xf>
    <xf numFmtId="0" fontId="3" fillId="2" borderId="20" xfId="0" applyFont="1" applyFill="1" applyBorder="1"/>
    <xf numFmtId="0" fontId="3" fillId="0" borderId="19" xfId="0" applyFont="1" applyBorder="1"/>
    <xf numFmtId="0" fontId="3" fillId="0" borderId="20" xfId="0" applyFont="1" applyBorder="1"/>
    <xf numFmtId="0" fontId="2" fillId="0" borderId="21" xfId="0" applyFont="1" applyFill="1" applyBorder="1"/>
    <xf numFmtId="0" fontId="12" fillId="0" borderId="22" xfId="0" applyFont="1" applyBorder="1"/>
    <xf numFmtId="0" fontId="2" fillId="2" borderId="17" xfId="0" applyFont="1" applyFill="1" applyBorder="1" applyAlignment="1">
      <alignment horizontal="left"/>
    </xf>
    <xf numFmtId="0" fontId="2" fillId="2" borderId="18" xfId="0" applyFont="1" applyFill="1" applyBorder="1" applyAlignment="1">
      <alignment horizontal="left"/>
    </xf>
    <xf numFmtId="0" fontId="3" fillId="2" borderId="21" xfId="0" applyFont="1" applyFill="1" applyBorder="1" applyAlignment="1">
      <alignment horizontal="left"/>
    </xf>
    <xf numFmtId="0" fontId="3" fillId="2" borderId="22" xfId="0" applyFont="1" applyFill="1" applyBorder="1" applyAlignment="1">
      <alignment horizontal="left"/>
    </xf>
    <xf numFmtId="0" fontId="3" fillId="0" borderId="23" xfId="0" applyFont="1" applyBorder="1"/>
    <xf numFmtId="0" fontId="2" fillId="2" borderId="17" xfId="0" applyFont="1" applyFill="1" applyBorder="1"/>
    <xf numFmtId="0" fontId="3" fillId="2" borderId="18" xfId="0" applyFont="1" applyFill="1" applyBorder="1"/>
    <xf numFmtId="0" fontId="3" fillId="0" borderId="21" xfId="0" applyFont="1" applyFill="1" applyBorder="1"/>
    <xf numFmtId="1" fontId="4" fillId="0" borderId="0" xfId="0" applyNumberFormat="1" applyFont="1"/>
    <xf numFmtId="167" fontId="4" fillId="0" borderId="0" xfId="0" applyNumberFormat="1" applyFont="1"/>
    <xf numFmtId="0" fontId="4" fillId="0" borderId="22" xfId="0" applyFont="1" applyBorder="1"/>
    <xf numFmtId="0" fontId="4" fillId="0" borderId="13" xfId="0" applyFont="1" applyBorder="1" applyAlignment="1">
      <alignment horizontal="right" vertical="center" indent="3"/>
    </xf>
    <xf numFmtId="0" fontId="4" fillId="0" borderId="23" xfId="0" applyFont="1" applyBorder="1" applyAlignment="1">
      <alignment horizontal="right" vertical="center" indent="3"/>
    </xf>
    <xf numFmtId="0" fontId="4" fillId="0" borderId="14" xfId="0" applyFont="1" applyBorder="1" applyAlignment="1">
      <alignment horizontal="right" vertical="center" indent="3"/>
    </xf>
    <xf numFmtId="0" fontId="4" fillId="0" borderId="23" xfId="0" applyFont="1" applyBorder="1" applyAlignment="1">
      <alignment horizontal="right" vertical="center" indent="4"/>
    </xf>
    <xf numFmtId="0" fontId="4" fillId="0" borderId="14" xfId="0" applyFont="1" applyBorder="1" applyAlignment="1">
      <alignment horizontal="right" vertical="center" indent="4"/>
    </xf>
    <xf numFmtId="3" fontId="5" fillId="0" borderId="13" xfId="0" applyNumberFormat="1" applyFont="1" applyBorder="1" applyAlignment="1">
      <alignment horizontal="right" indent="3"/>
    </xf>
    <xf numFmtId="3" fontId="4" fillId="0" borderId="23" xfId="0" applyNumberFormat="1" applyFont="1" applyBorder="1" applyAlignment="1">
      <alignment horizontal="right" indent="3"/>
    </xf>
    <xf numFmtId="3" fontId="5" fillId="0" borderId="13" xfId="0" applyNumberFormat="1" applyFont="1" applyBorder="1" applyAlignment="1">
      <alignment horizontal="right" indent="6"/>
    </xf>
    <xf numFmtId="0" fontId="4" fillId="0" borderId="23" xfId="0" applyFont="1" applyBorder="1" applyAlignment="1">
      <alignment horizontal="right" indent="6"/>
    </xf>
    <xf numFmtId="0" fontId="4" fillId="0" borderId="13" xfId="0" applyFont="1" applyBorder="1" applyAlignment="1">
      <alignment horizontal="right" vertical="center" indent="6"/>
    </xf>
    <xf numFmtId="0" fontId="4" fillId="0" borderId="23" xfId="0" applyFont="1" applyBorder="1" applyAlignment="1">
      <alignment horizontal="right" vertical="center" indent="6"/>
    </xf>
    <xf numFmtId="0" fontId="4" fillId="0" borderId="14" xfId="0" applyFont="1" applyBorder="1" applyAlignment="1">
      <alignment horizontal="right" vertical="center" indent="6"/>
    </xf>
    <xf numFmtId="0" fontId="3" fillId="0" borderId="13" xfId="0" applyFont="1" applyBorder="1" applyAlignment="1">
      <alignment horizontal="center" vertical="center"/>
    </xf>
    <xf numFmtId="0" fontId="3" fillId="0" borderId="13" xfId="0" applyFont="1" applyFill="1" applyBorder="1" applyAlignment="1">
      <alignment horizontal="center" vertical="center"/>
    </xf>
    <xf numFmtId="49" fontId="3" fillId="0" borderId="13" xfId="0" applyNumberFormat="1" applyFont="1" applyFill="1" applyBorder="1" applyAlignment="1">
      <alignment horizontal="center" vertical="center"/>
    </xf>
    <xf numFmtId="0" fontId="2" fillId="0" borderId="24" xfId="0" applyFont="1" applyBorder="1" applyAlignment="1">
      <alignment wrapText="1"/>
    </xf>
    <xf numFmtId="0" fontId="3" fillId="0" borderId="13" xfId="0" applyFont="1" applyBorder="1" applyAlignment="1">
      <alignment horizontal="left" wrapText="1"/>
    </xf>
    <xf numFmtId="0" fontId="3" fillId="0" borderId="23" xfId="0" applyFont="1" applyBorder="1" applyAlignment="1">
      <alignment horizontal="left" wrapText="1"/>
    </xf>
    <xf numFmtId="0" fontId="3" fillId="0" borderId="14" xfId="0" applyFont="1" applyBorder="1"/>
    <xf numFmtId="0" fontId="3" fillId="0" borderId="14" xfId="0" applyFont="1" applyBorder="1" applyAlignment="1">
      <alignment horizontal="left" wrapText="1"/>
    </xf>
    <xf numFmtId="0" fontId="4" fillId="0" borderId="12" xfId="0" applyFont="1" applyBorder="1"/>
    <xf numFmtId="3" fontId="5" fillId="0" borderId="12" xfId="0" applyNumberFormat="1" applyFont="1" applyBorder="1" applyAlignment="1">
      <alignment horizontal="right" vertical="center" indent="4"/>
    </xf>
    <xf numFmtId="3" fontId="4" fillId="0" borderId="13" xfId="0" applyNumberFormat="1" applyFont="1" applyBorder="1" applyAlignment="1">
      <alignment horizontal="right" vertical="center" indent="4"/>
    </xf>
    <xf numFmtId="3" fontId="4" fillId="0" borderId="23" xfId="0" applyNumberFormat="1" applyFont="1" applyBorder="1" applyAlignment="1">
      <alignment horizontal="right" vertical="center" indent="4"/>
    </xf>
    <xf numFmtId="3" fontId="4" fillId="0" borderId="14" xfId="0" applyNumberFormat="1" applyFont="1" applyBorder="1" applyAlignment="1">
      <alignment horizontal="right" vertical="center" indent="4"/>
    </xf>
    <xf numFmtId="0" fontId="4" fillId="0" borderId="12" xfId="0" applyFont="1" applyBorder="1" applyAlignment="1">
      <alignment horizontal="right" vertical="center" indent="4"/>
    </xf>
    <xf numFmtId="0" fontId="5" fillId="0" borderId="12" xfId="0" applyFont="1" applyBorder="1" applyAlignment="1">
      <alignment horizontal="right" vertical="center" indent="4"/>
    </xf>
    <xf numFmtId="0" fontId="2" fillId="0" borderId="12" xfId="0" applyFont="1" applyFill="1" applyBorder="1"/>
    <xf numFmtId="0" fontId="2" fillId="2" borderId="12" xfId="0" applyFont="1" applyFill="1" applyBorder="1"/>
    <xf numFmtId="3" fontId="4" fillId="0" borderId="12" xfId="0" applyNumberFormat="1" applyFont="1" applyBorder="1"/>
    <xf numFmtId="3" fontId="3" fillId="0" borderId="12" xfId="0" applyNumberFormat="1" applyFont="1" applyBorder="1"/>
    <xf numFmtId="3" fontId="4" fillId="0" borderId="12" xfId="0" applyNumberFormat="1" applyFont="1" applyFill="1" applyBorder="1"/>
    <xf numFmtId="3" fontId="4" fillId="2" borderId="12" xfId="0" applyNumberFormat="1" applyFont="1" applyFill="1" applyBorder="1"/>
    <xf numFmtId="4" fontId="4" fillId="0" borderId="12" xfId="0" applyNumberFormat="1" applyFont="1" applyBorder="1"/>
    <xf numFmtId="1" fontId="4" fillId="0" borderId="12" xfId="0" applyNumberFormat="1" applyFont="1" applyBorder="1"/>
    <xf numFmtId="0" fontId="3" fillId="0" borderId="0" xfId="0" applyFont="1" applyBorder="1" applyAlignment="1">
      <alignment horizontal="left" vertical="center"/>
    </xf>
    <xf numFmtId="1" fontId="4" fillId="0" borderId="0" xfId="0" applyNumberFormat="1" applyFont="1" applyBorder="1"/>
    <xf numFmtId="3" fontId="3" fillId="0" borderId="0" xfId="0" applyNumberFormat="1" applyFont="1" applyBorder="1"/>
    <xf numFmtId="3" fontId="4" fillId="0" borderId="0" xfId="0" applyNumberFormat="1" applyFont="1" applyFill="1" applyBorder="1"/>
    <xf numFmtId="3" fontId="4" fillId="2" borderId="0" xfId="0" applyNumberFormat="1" applyFont="1" applyFill="1" applyBorder="1"/>
    <xf numFmtId="3" fontId="4" fillId="0" borderId="0" xfId="0" applyNumberFormat="1" applyFont="1" applyBorder="1"/>
    <xf numFmtId="4" fontId="4" fillId="0" borderId="0" xfId="0" applyNumberFormat="1" applyFont="1" applyBorder="1"/>
    <xf numFmtId="0" fontId="3" fillId="0" borderId="0" xfId="0" applyFont="1" applyAlignment="1">
      <alignment horizontal="right"/>
    </xf>
    <xf numFmtId="0" fontId="4" fillId="0" borderId="0" xfId="0" applyFont="1" applyBorder="1"/>
    <xf numFmtId="165" fontId="4" fillId="0" borderId="0" xfId="0" applyNumberFormat="1" applyFont="1"/>
    <xf numFmtId="0" fontId="3" fillId="2" borderId="0" xfId="0" applyFont="1" applyFill="1"/>
    <xf numFmtId="0" fontId="4" fillId="2" borderId="0" xfId="0" applyFont="1" applyFill="1"/>
    <xf numFmtId="0" fontId="12" fillId="0" borderId="0" xfId="0" applyFont="1" applyFill="1"/>
    <xf numFmtId="0" fontId="4" fillId="0" borderId="7" xfId="0" applyFont="1" applyBorder="1" applyAlignment="1">
      <alignment horizontal="center"/>
    </xf>
    <xf numFmtId="3" fontId="7" fillId="0" borderId="4" xfId="0" applyNumberFormat="1" applyFont="1" applyFill="1" applyBorder="1" applyAlignment="1" applyProtection="1">
      <alignment horizontal="center"/>
    </xf>
    <xf numFmtId="3" fontId="3" fillId="0" borderId="4" xfId="0" applyNumberFormat="1" applyFont="1" applyFill="1" applyBorder="1" applyAlignment="1" applyProtection="1">
      <alignment horizontal="center"/>
    </xf>
    <xf numFmtId="0" fontId="8" fillId="0" borderId="0" xfId="0" applyFont="1" applyFill="1"/>
    <xf numFmtId="0" fontId="3" fillId="0" borderId="0" xfId="0" applyFont="1" applyFill="1" applyAlignment="1">
      <alignment horizontal="center" wrapText="1"/>
    </xf>
    <xf numFmtId="0" fontId="17" fillId="0" borderId="0" xfId="0" applyFont="1" applyFill="1" applyAlignment="1">
      <alignment horizontal="center" vertical="center" wrapText="1"/>
    </xf>
    <xf numFmtId="0" fontId="17" fillId="0" borderId="0" xfId="0" applyFont="1" applyFill="1" applyAlignment="1">
      <alignment horizontal="center" vertical="center"/>
    </xf>
    <xf numFmtId="0" fontId="2" fillId="0" borderId="0" xfId="0" applyFont="1" applyAlignment="1">
      <alignment horizontal="left" wrapText="1"/>
    </xf>
    <xf numFmtId="0" fontId="2" fillId="0" borderId="0" xfId="0" applyFont="1" applyAlignment="1">
      <alignment horizontal="left"/>
    </xf>
    <xf numFmtId="0" fontId="2" fillId="0" borderId="0"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2"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xf>
    <xf numFmtId="0" fontId="3" fillId="0" borderId="0" xfId="0" applyFont="1" applyAlignment="1">
      <alignment horizontal="left"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2" fillId="0" borderId="0" xfId="0" applyFont="1" applyAlignment="1">
      <alignment horizontal="left" vertical="top"/>
    </xf>
    <xf numFmtId="0" fontId="2" fillId="0" borderId="0" xfId="0" applyFont="1" applyBorder="1" applyAlignment="1">
      <alignment horizontal="left"/>
    </xf>
    <xf numFmtId="0" fontId="3" fillId="0" borderId="0" xfId="0" applyFont="1" applyAlignment="1">
      <alignment horizontal="left" vertical="top" wrapText="1"/>
    </xf>
    <xf numFmtId="0" fontId="3" fillId="0" borderId="0" xfId="0" applyFont="1" applyBorder="1" applyAlignment="1">
      <alignment horizontal="center"/>
    </xf>
    <xf numFmtId="0" fontId="3" fillId="0" borderId="0" xfId="0" applyFont="1" applyAlignment="1">
      <alignment horizontal="left"/>
    </xf>
    <xf numFmtId="0" fontId="3" fillId="2" borderId="19" xfId="0" applyFont="1" applyFill="1" applyBorder="1" applyAlignment="1">
      <alignment horizontal="left"/>
    </xf>
    <xf numFmtId="0" fontId="3" fillId="2" borderId="20" xfId="0" applyFont="1" applyFill="1" applyBorder="1" applyAlignment="1">
      <alignment horizontal="left"/>
    </xf>
    <xf numFmtId="0" fontId="3" fillId="0" borderId="12" xfId="0" applyFont="1" applyBorder="1" applyAlignment="1">
      <alignment horizontal="center" vertical="center" wrapText="1"/>
    </xf>
    <xf numFmtId="0" fontId="2" fillId="0" borderId="12" xfId="0" applyFont="1" applyBorder="1" applyAlignment="1">
      <alignment horizontal="center"/>
    </xf>
    <xf numFmtId="0" fontId="2" fillId="0" borderId="0" xfId="0" applyFont="1" applyFill="1" applyAlignment="1">
      <alignment wrapText="1"/>
    </xf>
    <xf numFmtId="0" fontId="3" fillId="0" borderId="0" xfId="0" applyFont="1" applyFill="1" applyAlignment="1"/>
    <xf numFmtId="0" fontId="5" fillId="0" borderId="0" xfId="0" applyFont="1" applyAlignment="1">
      <alignment horizontal="left" vertical="center" wrapText="1"/>
    </xf>
  </cellXfs>
  <cellStyles count="4">
    <cellStyle name="Normal" xfId="0" builtinId="0"/>
    <cellStyle name="Normal 2" xfId="2" xr:uid="{00000000-0005-0000-0000-000001000000}"/>
    <cellStyle name="Pourcentage" xfId="1" builtinId="5"/>
    <cellStyle name="Pourcentage 2" xfId="3" xr:uid="{00000000-0005-0000-0000-000003000000}"/>
  </cellStyles>
  <dxfs count="0"/>
  <tableStyles count="0" defaultTableStyle="TableStyleMedium2" defaultPivotStyle="PivotStyleLight16"/>
  <colors>
    <mruColors>
      <color rgb="FF18A8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60"/>
  <sheetViews>
    <sheetView showGridLines="0" topLeftCell="A88" zoomScaleNormal="100" workbookViewId="0">
      <selection activeCell="B104" sqref="B104:N114"/>
    </sheetView>
  </sheetViews>
  <sheetFormatPr baseColWidth="10" defaultColWidth="10.81640625" defaultRowHeight="10" x14ac:dyDescent="0.2"/>
  <cols>
    <col min="1" max="16384" width="10.81640625" style="57"/>
  </cols>
  <sheetData>
    <row r="1" spans="1:26" ht="33" customHeight="1" x14ac:dyDescent="0.25">
      <c r="A1" s="176" t="s">
        <v>290</v>
      </c>
      <c r="B1" s="177"/>
      <c r="C1" s="177"/>
      <c r="D1" s="177"/>
      <c r="E1" s="177"/>
      <c r="F1" s="177"/>
      <c r="G1" s="177"/>
      <c r="H1" s="177"/>
      <c r="I1" s="177"/>
      <c r="J1" s="177"/>
      <c r="K1" s="177"/>
      <c r="L1" s="177"/>
      <c r="M1" s="177"/>
      <c r="N1" s="1"/>
      <c r="O1" s="178"/>
      <c r="P1" s="178"/>
      <c r="Q1" s="178"/>
      <c r="R1" s="178"/>
      <c r="S1" s="178"/>
      <c r="T1" s="178"/>
      <c r="U1" s="178"/>
      <c r="V1" s="178"/>
      <c r="W1" s="178"/>
      <c r="X1" s="178"/>
      <c r="Y1" s="178"/>
      <c r="Z1" s="178"/>
    </row>
    <row r="2" spans="1:26" ht="10.5" x14ac:dyDescent="0.25">
      <c r="A2" s="58"/>
      <c r="B2" s="58"/>
      <c r="C2" s="58"/>
      <c r="D2" s="58"/>
      <c r="E2" s="58"/>
      <c r="F2" s="58"/>
      <c r="G2" s="58"/>
      <c r="H2" s="58"/>
      <c r="I2" s="58"/>
      <c r="J2" s="58"/>
      <c r="K2" s="58"/>
      <c r="L2" s="58"/>
      <c r="M2" s="58"/>
      <c r="N2" s="1"/>
      <c r="O2" s="59"/>
      <c r="P2" s="59"/>
      <c r="Q2" s="59"/>
      <c r="R2" s="59"/>
      <c r="S2" s="59"/>
      <c r="T2" s="59"/>
      <c r="U2" s="59"/>
      <c r="V2" s="59"/>
      <c r="W2" s="59"/>
      <c r="X2" s="59"/>
      <c r="Y2" s="59"/>
      <c r="Z2" s="59"/>
    </row>
    <row r="3" spans="1:26" ht="10.5" x14ac:dyDescent="0.25">
      <c r="A3" s="58"/>
      <c r="B3" s="179" t="s">
        <v>0</v>
      </c>
      <c r="C3" s="180"/>
      <c r="D3" s="180"/>
      <c r="E3" s="180"/>
      <c r="F3" s="180"/>
      <c r="G3" s="180"/>
      <c r="H3" s="180"/>
      <c r="I3" s="180"/>
      <c r="J3" s="180"/>
      <c r="K3" s="180"/>
      <c r="L3" s="180"/>
      <c r="M3" s="181"/>
      <c r="N3" s="1"/>
      <c r="O3" s="59"/>
      <c r="P3" s="59"/>
      <c r="Q3" s="59"/>
      <c r="R3" s="59"/>
      <c r="S3" s="59"/>
      <c r="T3" s="59"/>
      <c r="U3" s="59"/>
      <c r="V3" s="59"/>
      <c r="W3" s="59"/>
      <c r="X3" s="59"/>
      <c r="Y3" s="59"/>
      <c r="Z3" s="59"/>
    </row>
    <row r="4" spans="1:26" ht="10.5" x14ac:dyDescent="0.25">
      <c r="A4" s="1"/>
      <c r="B4" s="2"/>
      <c r="C4" s="3"/>
      <c r="D4" s="4"/>
      <c r="E4" s="182" t="s">
        <v>1</v>
      </c>
      <c r="F4" s="183"/>
      <c r="G4" s="183"/>
      <c r="H4" s="183"/>
      <c r="I4" s="182" t="s">
        <v>293</v>
      </c>
      <c r="J4" s="183"/>
      <c r="K4" s="183"/>
      <c r="L4" s="183"/>
      <c r="M4" s="5"/>
      <c r="N4" s="1"/>
      <c r="O4" s="1"/>
      <c r="P4" s="1"/>
      <c r="Q4" s="1"/>
      <c r="R4" s="1"/>
      <c r="S4" s="1"/>
      <c r="T4" s="1"/>
      <c r="U4" s="1"/>
      <c r="V4" s="1"/>
      <c r="W4" s="1"/>
      <c r="X4" s="1"/>
      <c r="Y4" s="1"/>
      <c r="Z4" s="1"/>
    </row>
    <row r="5" spans="1:26" ht="40" x14ac:dyDescent="0.2">
      <c r="A5" s="1"/>
      <c r="B5" s="6" t="s">
        <v>272</v>
      </c>
      <c r="C5" s="6" t="s">
        <v>2</v>
      </c>
      <c r="D5" s="6" t="s">
        <v>3</v>
      </c>
      <c r="E5" s="169" t="s">
        <v>4</v>
      </c>
      <c r="F5" s="169" t="s">
        <v>5</v>
      </c>
      <c r="G5" s="169" t="s">
        <v>6</v>
      </c>
      <c r="H5" s="169" t="s">
        <v>7</v>
      </c>
      <c r="I5" s="169" t="s">
        <v>4</v>
      </c>
      <c r="J5" s="169" t="s">
        <v>5</v>
      </c>
      <c r="K5" s="169" t="s">
        <v>6</v>
      </c>
      <c r="L5" s="169" t="s">
        <v>7</v>
      </c>
      <c r="M5" s="13" t="s">
        <v>8</v>
      </c>
      <c r="N5" s="1"/>
      <c r="O5" s="1"/>
      <c r="P5" s="1"/>
      <c r="Q5" s="1"/>
      <c r="R5" s="1"/>
      <c r="S5" s="1"/>
      <c r="T5" s="1"/>
      <c r="U5" s="1"/>
      <c r="V5" s="1"/>
      <c r="W5" s="1"/>
      <c r="X5" s="1"/>
      <c r="Y5" s="1"/>
      <c r="Z5" s="1"/>
    </row>
    <row r="6" spans="1:26" x14ac:dyDescent="0.2">
      <c r="A6" s="1"/>
      <c r="B6" s="7">
        <v>0</v>
      </c>
      <c r="C6" s="8">
        <v>0</v>
      </c>
      <c r="D6" s="8">
        <v>0</v>
      </c>
      <c r="E6" s="170">
        <v>270.26190000000003</v>
      </c>
      <c r="F6" s="170">
        <v>378.5506355</v>
      </c>
      <c r="G6" s="170">
        <v>436.72679299999993</v>
      </c>
      <c r="H6" s="170">
        <v>494.90295049999997</v>
      </c>
      <c r="I6" s="170">
        <v>327.74304999999998</v>
      </c>
      <c r="J6" s="170">
        <v>378.5506355</v>
      </c>
      <c r="K6" s="170">
        <v>436.72679299999993</v>
      </c>
      <c r="L6" s="170">
        <v>494.90295049999997</v>
      </c>
      <c r="M6" s="171">
        <v>0</v>
      </c>
      <c r="N6" s="1"/>
      <c r="O6" s="1"/>
      <c r="P6" s="1"/>
      <c r="Q6" s="1"/>
      <c r="R6" s="1"/>
      <c r="S6" s="1"/>
      <c r="T6" s="1"/>
      <c r="U6" s="1"/>
      <c r="V6" s="1"/>
      <c r="W6" s="1"/>
      <c r="X6" s="1"/>
      <c r="Y6" s="1"/>
      <c r="Z6" s="1"/>
    </row>
    <row r="7" spans="1:26" x14ac:dyDescent="0.2">
      <c r="A7" s="1"/>
      <c r="B7" s="7">
        <v>38.493874999999996</v>
      </c>
      <c r="C7" s="8">
        <v>2.4999999999999998E-2</v>
      </c>
      <c r="D7" s="8">
        <v>2.4999999999999998E-2</v>
      </c>
      <c r="E7" s="170">
        <v>270.26190000000003</v>
      </c>
      <c r="F7" s="170">
        <v>378.5506355</v>
      </c>
      <c r="G7" s="170">
        <v>436.72679299999993</v>
      </c>
      <c r="H7" s="170">
        <v>494.90295049999997</v>
      </c>
      <c r="I7" s="170">
        <v>327.74304999999998</v>
      </c>
      <c r="J7" s="170">
        <v>378.5506355</v>
      </c>
      <c r="K7" s="170">
        <v>436.72679299999993</v>
      </c>
      <c r="L7" s="170">
        <v>494.90295049999997</v>
      </c>
      <c r="M7" s="171">
        <v>28.130294805816828</v>
      </c>
      <c r="N7" s="1"/>
      <c r="O7" s="1"/>
      <c r="P7" s="1"/>
      <c r="Q7" s="1"/>
      <c r="R7" s="1"/>
      <c r="S7" s="1"/>
      <c r="T7" s="1"/>
      <c r="U7" s="1"/>
      <c r="V7" s="1"/>
      <c r="W7" s="1"/>
      <c r="X7" s="1"/>
      <c r="Y7" s="1"/>
      <c r="Z7" s="1"/>
    </row>
    <row r="8" spans="1:26" x14ac:dyDescent="0.2">
      <c r="A8" s="1"/>
      <c r="B8" s="7">
        <v>76.987749999999991</v>
      </c>
      <c r="C8" s="8">
        <v>4.9999999999999996E-2</v>
      </c>
      <c r="D8" s="8">
        <v>4.9999999999999996E-2</v>
      </c>
      <c r="E8" s="170">
        <v>270.26190000000003</v>
      </c>
      <c r="F8" s="170">
        <v>378.5506355</v>
      </c>
      <c r="G8" s="170">
        <v>436.72679299999993</v>
      </c>
      <c r="H8" s="170">
        <v>494.90295049999997</v>
      </c>
      <c r="I8" s="170">
        <v>327.74304999999998</v>
      </c>
      <c r="J8" s="170">
        <v>378.5506355</v>
      </c>
      <c r="K8" s="170">
        <v>436.72679299999993</v>
      </c>
      <c r="L8" s="170">
        <v>494.90295049999997</v>
      </c>
      <c r="M8" s="171">
        <v>56.260589611633655</v>
      </c>
      <c r="N8" s="1"/>
      <c r="O8" s="1"/>
      <c r="P8" s="1"/>
      <c r="Q8" s="1"/>
      <c r="R8" s="1"/>
      <c r="S8" s="1"/>
      <c r="T8" s="1"/>
      <c r="U8" s="1"/>
      <c r="V8" s="1"/>
      <c r="W8" s="1"/>
      <c r="X8" s="1"/>
      <c r="Y8" s="1"/>
      <c r="Z8" s="1"/>
    </row>
    <row r="9" spans="1:26" x14ac:dyDescent="0.2">
      <c r="A9" s="1"/>
      <c r="B9" s="7">
        <v>115.48162499999998</v>
      </c>
      <c r="C9" s="8">
        <v>7.4999999999999997E-2</v>
      </c>
      <c r="D9" s="8">
        <v>7.4999999999999997E-2</v>
      </c>
      <c r="E9" s="170">
        <v>270.26190000000003</v>
      </c>
      <c r="F9" s="170">
        <v>378.5506355</v>
      </c>
      <c r="G9" s="170">
        <v>436.72679299999993</v>
      </c>
      <c r="H9" s="170">
        <v>494.90295049999997</v>
      </c>
      <c r="I9" s="170">
        <v>327.74304999999998</v>
      </c>
      <c r="J9" s="170">
        <v>378.5506355</v>
      </c>
      <c r="K9" s="170">
        <v>436.72679299999993</v>
      </c>
      <c r="L9" s="170">
        <v>494.90295049999997</v>
      </c>
      <c r="M9" s="171">
        <v>84.390884417450479</v>
      </c>
      <c r="N9" s="1"/>
      <c r="O9" s="1"/>
      <c r="P9" s="1"/>
      <c r="Q9" s="1"/>
      <c r="R9" s="1"/>
      <c r="S9" s="1"/>
      <c r="T9" s="1"/>
      <c r="U9" s="1"/>
      <c r="V9" s="1"/>
      <c r="W9" s="1"/>
      <c r="X9" s="1"/>
      <c r="Y9" s="1"/>
      <c r="Z9" s="1"/>
    </row>
    <row r="10" spans="1:26" x14ac:dyDescent="0.2">
      <c r="A10" s="1"/>
      <c r="B10" s="7">
        <v>153.97549999999998</v>
      </c>
      <c r="C10" s="8">
        <v>9.9999999999999992E-2</v>
      </c>
      <c r="D10" s="8">
        <v>9.9999999999999992E-2</v>
      </c>
      <c r="E10" s="170">
        <v>270.26190000000003</v>
      </c>
      <c r="F10" s="170">
        <v>378.5506355</v>
      </c>
      <c r="G10" s="170">
        <v>436.72679299999993</v>
      </c>
      <c r="H10" s="170">
        <v>494.90295049999997</v>
      </c>
      <c r="I10" s="170">
        <v>327.74304999999998</v>
      </c>
      <c r="J10" s="170">
        <v>378.5506355</v>
      </c>
      <c r="K10" s="170">
        <v>436.72679299999993</v>
      </c>
      <c r="L10" s="170">
        <v>494.90295049999997</v>
      </c>
      <c r="M10" s="171">
        <v>112.52117922326731</v>
      </c>
      <c r="N10" s="1"/>
      <c r="O10" s="1"/>
      <c r="P10" s="1"/>
      <c r="Q10" s="1"/>
      <c r="R10" s="1"/>
      <c r="S10" s="1"/>
      <c r="T10" s="1"/>
      <c r="U10" s="1"/>
      <c r="V10" s="1"/>
      <c r="W10" s="1"/>
      <c r="X10" s="1"/>
      <c r="Y10" s="1"/>
      <c r="Z10" s="1"/>
    </row>
    <row r="11" spans="1:26" x14ac:dyDescent="0.2">
      <c r="A11" s="1"/>
      <c r="B11" s="7">
        <v>192.46937499999999</v>
      </c>
      <c r="C11" s="8">
        <v>0.125</v>
      </c>
      <c r="D11" s="8">
        <v>0.125</v>
      </c>
      <c r="E11" s="170">
        <v>270.26190000000003</v>
      </c>
      <c r="F11" s="170">
        <v>378.5506355</v>
      </c>
      <c r="G11" s="170">
        <v>436.72679299999993</v>
      </c>
      <c r="H11" s="170">
        <v>494.90295049999997</v>
      </c>
      <c r="I11" s="170">
        <v>327.74304999999998</v>
      </c>
      <c r="J11" s="170">
        <v>378.5506355</v>
      </c>
      <c r="K11" s="170">
        <v>436.72679299999993</v>
      </c>
      <c r="L11" s="170">
        <v>494.90295049999997</v>
      </c>
      <c r="M11" s="171">
        <v>140.65147402908414</v>
      </c>
      <c r="N11" s="1"/>
      <c r="O11" s="1"/>
      <c r="P11" s="1"/>
      <c r="Q11" s="1"/>
      <c r="R11" s="1"/>
      <c r="S11" s="1"/>
      <c r="T11" s="1"/>
      <c r="U11" s="1"/>
      <c r="V11" s="1"/>
      <c r="W11" s="1"/>
      <c r="X11" s="1"/>
      <c r="Y11" s="1"/>
      <c r="Z11" s="1"/>
    </row>
    <row r="12" spans="1:26" x14ac:dyDescent="0.2">
      <c r="A12" s="1"/>
      <c r="B12" s="7">
        <v>230.96324999999999</v>
      </c>
      <c r="C12" s="8">
        <v>0.15</v>
      </c>
      <c r="D12" s="8">
        <v>0.15</v>
      </c>
      <c r="E12" s="170">
        <v>270.26190000000003</v>
      </c>
      <c r="F12" s="170">
        <v>378.5506355</v>
      </c>
      <c r="G12" s="170">
        <v>436.72679299999993</v>
      </c>
      <c r="H12" s="170">
        <v>494.90295049999997</v>
      </c>
      <c r="I12" s="170">
        <v>327.74304999999998</v>
      </c>
      <c r="J12" s="170">
        <v>378.5506355</v>
      </c>
      <c r="K12" s="170">
        <v>436.72679299999993</v>
      </c>
      <c r="L12" s="170">
        <v>494.90295049999997</v>
      </c>
      <c r="M12" s="171">
        <v>168.78176883490099</v>
      </c>
      <c r="N12" s="1"/>
      <c r="O12" s="1"/>
      <c r="P12" s="1"/>
      <c r="Q12" s="1"/>
      <c r="R12" s="1"/>
      <c r="S12" s="1"/>
      <c r="T12" s="1"/>
      <c r="U12" s="1"/>
      <c r="V12" s="1"/>
      <c r="W12" s="1"/>
      <c r="X12" s="1"/>
      <c r="Y12" s="1"/>
      <c r="Z12" s="1"/>
    </row>
    <row r="13" spans="1:26" x14ac:dyDescent="0.2">
      <c r="A13" s="1"/>
      <c r="B13" s="7">
        <v>269.45712499999996</v>
      </c>
      <c r="C13" s="8">
        <v>0.17499999999999999</v>
      </c>
      <c r="D13" s="8">
        <v>0.17499999999999999</v>
      </c>
      <c r="E13" s="170">
        <v>270.26190000000003</v>
      </c>
      <c r="F13" s="170">
        <v>378.5506355</v>
      </c>
      <c r="G13" s="170">
        <v>436.72679299999993</v>
      </c>
      <c r="H13" s="170">
        <v>494.90295049999997</v>
      </c>
      <c r="I13" s="170">
        <v>327.74304999999998</v>
      </c>
      <c r="J13" s="170">
        <v>378.5506355</v>
      </c>
      <c r="K13" s="170">
        <v>436.72679299999993</v>
      </c>
      <c r="L13" s="170">
        <v>494.90295049999997</v>
      </c>
      <c r="M13" s="171">
        <v>196.9120636407178</v>
      </c>
      <c r="N13" s="1"/>
      <c r="O13" s="1"/>
      <c r="P13" s="1"/>
      <c r="Q13" s="1"/>
      <c r="R13" s="1"/>
      <c r="S13" s="1"/>
      <c r="T13" s="1"/>
      <c r="U13" s="1"/>
      <c r="V13" s="1"/>
      <c r="W13" s="1"/>
      <c r="X13" s="1"/>
      <c r="Y13" s="1"/>
      <c r="Z13" s="1"/>
    </row>
    <row r="14" spans="1:26" x14ac:dyDescent="0.2">
      <c r="A14" s="1"/>
      <c r="B14" s="7">
        <v>307.95099999999996</v>
      </c>
      <c r="C14" s="8">
        <v>0.19999999999999998</v>
      </c>
      <c r="D14" s="8">
        <v>0.19999999999999998</v>
      </c>
      <c r="E14" s="170">
        <v>270.26190000000003</v>
      </c>
      <c r="F14" s="170">
        <v>378.5506355</v>
      </c>
      <c r="G14" s="170">
        <v>436.72679299999993</v>
      </c>
      <c r="H14" s="170">
        <v>494.90295049999997</v>
      </c>
      <c r="I14" s="170">
        <v>327.74304999999998</v>
      </c>
      <c r="J14" s="170">
        <v>378.5506355</v>
      </c>
      <c r="K14" s="170">
        <v>436.72679299999993</v>
      </c>
      <c r="L14" s="170">
        <v>494.90295049999997</v>
      </c>
      <c r="M14" s="171">
        <v>225.04235844653462</v>
      </c>
      <c r="N14" s="1"/>
      <c r="O14" s="1"/>
      <c r="P14" s="1"/>
      <c r="Q14" s="1"/>
      <c r="R14" s="1"/>
      <c r="S14" s="1"/>
      <c r="T14" s="1"/>
      <c r="U14" s="1"/>
      <c r="V14" s="1"/>
      <c r="W14" s="1"/>
      <c r="X14" s="1"/>
      <c r="Y14" s="1"/>
      <c r="Z14" s="1"/>
    </row>
    <row r="15" spans="1:26" x14ac:dyDescent="0.2">
      <c r="A15" s="1"/>
      <c r="B15" s="7">
        <v>346.44487499999997</v>
      </c>
      <c r="C15" s="8">
        <v>0.22500000000000001</v>
      </c>
      <c r="D15" s="8">
        <v>0.22500000000000001</v>
      </c>
      <c r="E15" s="170">
        <v>270.26190000000003</v>
      </c>
      <c r="F15" s="170">
        <v>378.5506355</v>
      </c>
      <c r="G15" s="170">
        <v>436.72679299999993</v>
      </c>
      <c r="H15" s="170">
        <v>494.90295049999997</v>
      </c>
      <c r="I15" s="170">
        <v>327.74304999999998</v>
      </c>
      <c r="J15" s="170">
        <v>378.5506355</v>
      </c>
      <c r="K15" s="170">
        <v>436.72679299999993</v>
      </c>
      <c r="L15" s="170">
        <v>494.90295049999997</v>
      </c>
      <c r="M15" s="171">
        <v>253.17265325235147</v>
      </c>
      <c r="N15" s="1"/>
      <c r="O15" s="1"/>
      <c r="P15" s="1"/>
      <c r="Q15" s="1"/>
      <c r="R15" s="1"/>
      <c r="S15" s="1"/>
      <c r="T15" s="1"/>
      <c r="U15" s="1"/>
      <c r="V15" s="1"/>
      <c r="W15" s="1"/>
      <c r="X15" s="1"/>
      <c r="Y15" s="1"/>
      <c r="Z15" s="1"/>
    </row>
    <row r="16" spans="1:26" x14ac:dyDescent="0.2">
      <c r="A16" s="1"/>
      <c r="B16" s="7">
        <v>384.93874999999997</v>
      </c>
      <c r="C16" s="8">
        <v>0.25</v>
      </c>
      <c r="D16" s="8">
        <v>0.25</v>
      </c>
      <c r="E16" s="170">
        <v>270.26190000000003</v>
      </c>
      <c r="F16" s="170">
        <v>378.5506355</v>
      </c>
      <c r="G16" s="170">
        <v>436.72679299999993</v>
      </c>
      <c r="H16" s="170">
        <v>494.90295049999997</v>
      </c>
      <c r="I16" s="170">
        <v>327.74304999999998</v>
      </c>
      <c r="J16" s="170">
        <v>378.5506355</v>
      </c>
      <c r="K16" s="170">
        <v>436.72679299999993</v>
      </c>
      <c r="L16" s="170">
        <v>494.90295049999997</v>
      </c>
      <c r="M16" s="171">
        <v>281.30294805816828</v>
      </c>
      <c r="N16" s="1"/>
      <c r="O16" s="1"/>
      <c r="P16" s="1"/>
      <c r="Q16" s="1"/>
      <c r="R16" s="1"/>
      <c r="S16" s="1"/>
      <c r="T16" s="1"/>
      <c r="U16" s="1"/>
      <c r="V16" s="1"/>
      <c r="W16" s="1"/>
      <c r="X16" s="1"/>
      <c r="Y16" s="1"/>
      <c r="Z16" s="1"/>
    </row>
    <row r="17" spans="1:27" x14ac:dyDescent="0.2">
      <c r="A17" s="1"/>
      <c r="B17" s="7">
        <v>423.43262499999997</v>
      </c>
      <c r="C17" s="8">
        <v>0.27500000000000002</v>
      </c>
      <c r="D17" s="8">
        <v>0.27500000000000002</v>
      </c>
      <c r="E17" s="170">
        <v>270.26190000000003</v>
      </c>
      <c r="F17" s="170">
        <v>378.5506355</v>
      </c>
      <c r="G17" s="170">
        <v>436.72679299999993</v>
      </c>
      <c r="H17" s="170">
        <v>494.90295049999997</v>
      </c>
      <c r="I17" s="170">
        <v>327.74304999999998</v>
      </c>
      <c r="J17" s="170">
        <v>378.5506355</v>
      </c>
      <c r="K17" s="170">
        <v>436.72679299999993</v>
      </c>
      <c r="L17" s="170">
        <v>494.90295049999997</v>
      </c>
      <c r="M17" s="171">
        <v>309.43324286398513</v>
      </c>
      <c r="N17" s="1"/>
      <c r="O17" s="1"/>
      <c r="P17" s="1"/>
      <c r="Q17" s="1"/>
      <c r="R17" s="1"/>
      <c r="S17" s="1"/>
      <c r="T17" s="1"/>
      <c r="U17" s="1"/>
      <c r="V17" s="1"/>
      <c r="W17" s="1"/>
      <c r="X17" s="1"/>
      <c r="Y17" s="1"/>
      <c r="Z17" s="1"/>
    </row>
    <row r="18" spans="1:27" x14ac:dyDescent="0.2">
      <c r="A18" s="1"/>
      <c r="B18" s="7">
        <v>461.92649999999998</v>
      </c>
      <c r="C18" s="8">
        <v>0.3</v>
      </c>
      <c r="D18" s="8">
        <v>0.3</v>
      </c>
      <c r="E18" s="170">
        <v>270.26190000000003</v>
      </c>
      <c r="F18" s="170">
        <v>378.5506355</v>
      </c>
      <c r="G18" s="170">
        <v>436.72679299999993</v>
      </c>
      <c r="H18" s="170">
        <v>494.90295049999997</v>
      </c>
      <c r="I18" s="170">
        <v>327.74304999999998</v>
      </c>
      <c r="J18" s="170">
        <v>378.5506355</v>
      </c>
      <c r="K18" s="170">
        <v>436.72679299999993</v>
      </c>
      <c r="L18" s="170">
        <v>494.90295049999997</v>
      </c>
      <c r="M18" s="171">
        <v>337.56353766980197</v>
      </c>
      <c r="N18" s="1"/>
      <c r="O18" s="1"/>
      <c r="P18" s="1"/>
      <c r="Q18" s="1"/>
      <c r="R18" s="1"/>
      <c r="S18" s="1"/>
      <c r="T18" s="1"/>
      <c r="U18" s="1"/>
      <c r="V18" s="1"/>
      <c r="W18" s="1"/>
      <c r="X18" s="1"/>
      <c r="Y18" s="1"/>
      <c r="Z18" s="1"/>
    </row>
    <row r="19" spans="1:27" x14ac:dyDescent="0.2">
      <c r="A19" s="1"/>
      <c r="B19" s="7">
        <v>500.42037499999998</v>
      </c>
      <c r="C19" s="8">
        <v>0.32500000000000001</v>
      </c>
      <c r="D19" s="8">
        <v>0.32500000000000001</v>
      </c>
      <c r="E19" s="170">
        <v>270.26190000000003</v>
      </c>
      <c r="F19" s="170">
        <v>378.5506355</v>
      </c>
      <c r="G19" s="170">
        <v>436.72679299999993</v>
      </c>
      <c r="H19" s="170">
        <v>494.90295049999997</v>
      </c>
      <c r="I19" s="170">
        <v>327.74304999999998</v>
      </c>
      <c r="J19" s="170">
        <v>378.5506355</v>
      </c>
      <c r="K19" s="170">
        <v>436.72679299999993</v>
      </c>
      <c r="L19" s="170">
        <v>494.90295049999997</v>
      </c>
      <c r="M19" s="171">
        <v>365.69383247561882</v>
      </c>
      <c r="N19" s="1"/>
      <c r="O19" s="1"/>
      <c r="P19" s="1"/>
      <c r="Q19" s="1"/>
      <c r="R19" s="1"/>
      <c r="S19" s="1"/>
      <c r="T19" s="1"/>
      <c r="U19" s="1"/>
      <c r="V19" s="1"/>
      <c r="W19" s="1"/>
      <c r="X19" s="1"/>
      <c r="Y19" s="1"/>
      <c r="Z19" s="1"/>
    </row>
    <row r="20" spans="1:27" x14ac:dyDescent="0.2">
      <c r="A20" s="1"/>
      <c r="B20" s="7">
        <v>538.91424999999992</v>
      </c>
      <c r="C20" s="8">
        <v>0.35</v>
      </c>
      <c r="D20" s="8">
        <v>0.35</v>
      </c>
      <c r="E20" s="170">
        <v>267.42024040607953</v>
      </c>
      <c r="F20" s="170">
        <v>378.5506355</v>
      </c>
      <c r="G20" s="170">
        <v>436.72679299999993</v>
      </c>
      <c r="H20" s="170">
        <v>494.90295049999997</v>
      </c>
      <c r="I20" s="170">
        <v>327.74304999999998</v>
      </c>
      <c r="J20" s="170">
        <v>378.5506355</v>
      </c>
      <c r="K20" s="170">
        <v>436.72679299999993</v>
      </c>
      <c r="L20" s="170">
        <v>494.90295049999997</v>
      </c>
      <c r="M20" s="171">
        <v>393.82412728143561</v>
      </c>
      <c r="N20" s="1"/>
      <c r="O20" s="1"/>
      <c r="P20" s="1"/>
      <c r="Q20" s="1"/>
      <c r="R20" s="1"/>
      <c r="S20" s="1"/>
      <c r="T20" s="1"/>
      <c r="U20" s="1"/>
      <c r="V20" s="1"/>
      <c r="W20" s="1"/>
      <c r="X20" s="1"/>
      <c r="Y20" s="1"/>
      <c r="Z20" s="1"/>
    </row>
    <row r="21" spans="1:27" x14ac:dyDescent="0.2">
      <c r="A21" s="1"/>
      <c r="B21" s="7">
        <v>577.40812499999993</v>
      </c>
      <c r="C21" s="8">
        <v>0.375</v>
      </c>
      <c r="D21" s="8">
        <v>0.375</v>
      </c>
      <c r="E21" s="170">
        <v>256.99479107794235</v>
      </c>
      <c r="F21" s="170">
        <v>378.5506355</v>
      </c>
      <c r="G21" s="170">
        <v>436.72679299999993</v>
      </c>
      <c r="H21" s="170">
        <v>494.90295049999997</v>
      </c>
      <c r="I21" s="170">
        <v>327.74304999999998</v>
      </c>
      <c r="J21" s="170">
        <v>378.5506355</v>
      </c>
      <c r="K21" s="170">
        <v>436.72679299999993</v>
      </c>
      <c r="L21" s="170">
        <v>494.90295049999997</v>
      </c>
      <c r="M21" s="171">
        <v>421.9544220872524</v>
      </c>
      <c r="N21" s="1"/>
      <c r="O21" s="1"/>
      <c r="P21" s="1"/>
      <c r="Q21" s="1"/>
      <c r="R21" s="1"/>
      <c r="S21" s="1"/>
      <c r="T21" s="1"/>
      <c r="U21" s="1"/>
      <c r="V21" s="1"/>
      <c r="W21" s="1"/>
      <c r="X21" s="1"/>
      <c r="Y21" s="1"/>
      <c r="Z21" s="1"/>
    </row>
    <row r="22" spans="1:27" x14ac:dyDescent="0.2">
      <c r="A22" s="1"/>
      <c r="B22" s="7">
        <v>615.90199999999993</v>
      </c>
      <c r="C22" s="8">
        <v>0.39999999999999997</v>
      </c>
      <c r="D22" s="8">
        <v>0.39999999999999997</v>
      </c>
      <c r="E22" s="170">
        <v>246.56934174980518</v>
      </c>
      <c r="F22" s="170">
        <v>378.5506355</v>
      </c>
      <c r="G22" s="170">
        <v>436.72679299999993</v>
      </c>
      <c r="H22" s="170">
        <v>494.90295049999997</v>
      </c>
      <c r="I22" s="170">
        <v>327.74304999999998</v>
      </c>
      <c r="J22" s="170">
        <v>378.5506355</v>
      </c>
      <c r="K22" s="170">
        <v>436.72679299999993</v>
      </c>
      <c r="L22" s="170">
        <v>494.90295049999997</v>
      </c>
      <c r="M22" s="171">
        <v>450.08471689306924</v>
      </c>
      <c r="N22" s="1"/>
      <c r="O22" s="1"/>
      <c r="P22" s="1"/>
      <c r="Q22" s="1"/>
      <c r="R22" s="1"/>
      <c r="S22" s="1"/>
      <c r="T22" s="1"/>
      <c r="U22" s="1"/>
      <c r="V22" s="1"/>
      <c r="W22" s="1"/>
      <c r="X22" s="1"/>
      <c r="Y22" s="1"/>
      <c r="Z22" s="1"/>
    </row>
    <row r="23" spans="1:27" x14ac:dyDescent="0.2">
      <c r="A23" s="1"/>
      <c r="B23" s="7">
        <v>654.39587499999993</v>
      </c>
      <c r="C23" s="8">
        <v>0.42499999999999999</v>
      </c>
      <c r="D23" s="8">
        <v>0.42499999999999999</v>
      </c>
      <c r="E23" s="170">
        <v>236.14389242166797</v>
      </c>
      <c r="F23" s="170">
        <v>378.5506355</v>
      </c>
      <c r="G23" s="170">
        <v>436.72679299999993</v>
      </c>
      <c r="H23" s="170">
        <v>494.90295049999997</v>
      </c>
      <c r="I23" s="170">
        <v>327.74304999999998</v>
      </c>
      <c r="J23" s="170">
        <v>378.5506355</v>
      </c>
      <c r="K23" s="170">
        <v>436.72679299999993</v>
      </c>
      <c r="L23" s="170">
        <v>494.90295049999997</v>
      </c>
      <c r="M23" s="171">
        <v>478.21501169888614</v>
      </c>
      <c r="N23" s="1"/>
      <c r="O23" s="1"/>
      <c r="P23" s="1"/>
      <c r="Q23" s="1"/>
      <c r="R23" s="1"/>
      <c r="S23" s="1"/>
      <c r="T23" s="1"/>
      <c r="U23" s="1"/>
      <c r="V23" s="1"/>
      <c r="W23" s="1"/>
      <c r="X23" s="1"/>
      <c r="Y23" s="1"/>
      <c r="Z23" s="1"/>
    </row>
    <row r="24" spans="1:27" x14ac:dyDescent="0.2">
      <c r="A24" s="1"/>
      <c r="B24" s="7">
        <v>692.88974999999994</v>
      </c>
      <c r="C24" s="8">
        <v>0.45</v>
      </c>
      <c r="D24" s="8">
        <v>0.45</v>
      </c>
      <c r="E24" s="170">
        <v>225.71844309353077</v>
      </c>
      <c r="F24" s="170">
        <v>378.5506355</v>
      </c>
      <c r="G24" s="170">
        <v>436.72679299999993</v>
      </c>
      <c r="H24" s="170">
        <v>494.90295049999997</v>
      </c>
      <c r="I24" s="170">
        <v>327.74304999999998</v>
      </c>
      <c r="J24" s="170">
        <v>378.5506355</v>
      </c>
      <c r="K24" s="170">
        <v>436.72679299999993</v>
      </c>
      <c r="L24" s="170">
        <v>494.90295049999997</v>
      </c>
      <c r="M24" s="171">
        <v>506.34530650470293</v>
      </c>
      <c r="N24" s="1"/>
      <c r="O24" s="1"/>
      <c r="P24" s="1"/>
      <c r="Q24" s="1"/>
      <c r="R24" s="1"/>
      <c r="S24" s="1"/>
      <c r="T24" s="1"/>
      <c r="U24" s="1"/>
      <c r="V24" s="1"/>
      <c r="W24" s="1"/>
      <c r="X24" s="1"/>
      <c r="Y24" s="1"/>
      <c r="Z24" s="1"/>
    </row>
    <row r="25" spans="1:27" x14ac:dyDescent="0.2">
      <c r="A25" s="1"/>
      <c r="B25" s="7">
        <v>731.38362499999994</v>
      </c>
      <c r="C25" s="8">
        <v>0.47499999999999998</v>
      </c>
      <c r="D25" s="8">
        <v>0.47499999999999998</v>
      </c>
      <c r="E25" s="170">
        <v>215.29299376539359</v>
      </c>
      <c r="F25" s="170">
        <v>378.5506355</v>
      </c>
      <c r="G25" s="170">
        <v>436.72679299999993</v>
      </c>
      <c r="H25" s="170">
        <v>494.90295049999997</v>
      </c>
      <c r="I25" s="170">
        <v>327.74304999999998</v>
      </c>
      <c r="J25" s="170">
        <v>378.5506355</v>
      </c>
      <c r="K25" s="170">
        <v>436.72679299999993</v>
      </c>
      <c r="L25" s="170">
        <v>494.90295049999997</v>
      </c>
      <c r="M25" s="171">
        <v>534.47560131051978</v>
      </c>
      <c r="N25" s="1"/>
      <c r="O25" s="1"/>
      <c r="P25" s="1"/>
      <c r="Q25" s="1"/>
      <c r="R25" s="1"/>
      <c r="S25" s="1"/>
      <c r="T25" s="1"/>
      <c r="U25" s="1"/>
      <c r="V25" s="1"/>
      <c r="W25" s="1"/>
      <c r="X25" s="1"/>
      <c r="Y25" s="1"/>
      <c r="Z25" s="1"/>
    </row>
    <row r="26" spans="1:27" x14ac:dyDescent="0.2">
      <c r="A26" s="1"/>
      <c r="B26" s="7">
        <v>769.87749999999994</v>
      </c>
      <c r="C26" s="8">
        <v>0.5</v>
      </c>
      <c r="D26" s="8">
        <v>0.5</v>
      </c>
      <c r="E26" s="170">
        <v>204.86754443725644</v>
      </c>
      <c r="F26" s="170">
        <v>378.5506355</v>
      </c>
      <c r="G26" s="170">
        <v>436.72679299999993</v>
      </c>
      <c r="H26" s="170">
        <v>494.90295049999997</v>
      </c>
      <c r="I26" s="170">
        <v>323.87813649783766</v>
      </c>
      <c r="J26" s="170">
        <v>378.5506355</v>
      </c>
      <c r="K26" s="170">
        <v>436.72679299999993</v>
      </c>
      <c r="L26" s="170">
        <v>494.90295049999997</v>
      </c>
      <c r="M26" s="171">
        <v>562.60589611633657</v>
      </c>
      <c r="N26" s="1"/>
      <c r="O26" s="1"/>
      <c r="P26" s="1"/>
      <c r="Q26" s="1"/>
      <c r="R26" s="1"/>
      <c r="S26" s="1"/>
      <c r="T26" s="1"/>
      <c r="U26" s="1"/>
      <c r="V26" s="1"/>
      <c r="W26" s="1"/>
      <c r="X26" s="1"/>
      <c r="Y26" s="1"/>
      <c r="Z26" s="1"/>
    </row>
    <row r="27" spans="1:27" x14ac:dyDescent="0.2">
      <c r="A27" s="1"/>
      <c r="B27" s="7">
        <v>808.37137499999994</v>
      </c>
      <c r="C27" s="8">
        <v>0.52500000000000002</v>
      </c>
      <c r="D27" s="8">
        <v>0.52500000000000002</v>
      </c>
      <c r="E27" s="170">
        <v>194.44209510911926</v>
      </c>
      <c r="F27" s="170">
        <v>378.5506355</v>
      </c>
      <c r="G27" s="170">
        <v>436.72679299999993</v>
      </c>
      <c r="H27" s="170">
        <v>494.90295049999997</v>
      </c>
      <c r="I27" s="170">
        <v>312.3885264727295</v>
      </c>
      <c r="J27" s="170">
        <v>378.5506355</v>
      </c>
      <c r="K27" s="170">
        <v>436.72679299999993</v>
      </c>
      <c r="L27" s="170">
        <v>494.90295049999997</v>
      </c>
      <c r="M27" s="171">
        <v>590.73619092215347</v>
      </c>
      <c r="N27" s="1"/>
      <c r="O27" s="1"/>
      <c r="P27" s="1"/>
      <c r="Q27" s="1"/>
      <c r="R27" s="1"/>
      <c r="S27" s="1"/>
      <c r="T27" s="1"/>
      <c r="U27" s="1"/>
      <c r="V27" s="1"/>
      <c r="W27" s="1"/>
      <c r="X27" s="1"/>
      <c r="Y27" s="1"/>
      <c r="Z27" s="1"/>
    </row>
    <row r="28" spans="1:27" x14ac:dyDescent="0.2">
      <c r="A28" s="1"/>
      <c r="B28" s="7">
        <v>846.86524999999995</v>
      </c>
      <c r="C28" s="8">
        <v>0.55000000000000004</v>
      </c>
      <c r="D28" s="8">
        <v>0.55000000000000004</v>
      </c>
      <c r="E28" s="170">
        <v>184.01664578098209</v>
      </c>
      <c r="F28" s="170">
        <v>378.5506355</v>
      </c>
      <c r="G28" s="170">
        <v>436.72679299999993</v>
      </c>
      <c r="H28" s="170">
        <v>494.90295049999997</v>
      </c>
      <c r="I28" s="170">
        <v>300.89891644762139</v>
      </c>
      <c r="J28" s="170">
        <v>378.5506355</v>
      </c>
      <c r="K28" s="170">
        <v>436.72679299999993</v>
      </c>
      <c r="L28" s="170">
        <v>494.90295049999997</v>
      </c>
      <c r="M28" s="171">
        <v>618.86648572797026</v>
      </c>
      <c r="N28" s="1"/>
      <c r="O28" s="1"/>
      <c r="P28" s="1"/>
      <c r="Q28" s="1"/>
      <c r="R28" s="1"/>
      <c r="S28" s="1"/>
      <c r="T28" s="1"/>
      <c r="U28" s="1"/>
      <c r="V28" s="1"/>
      <c r="W28" s="1"/>
      <c r="X28" s="1"/>
      <c r="Y28" s="1"/>
      <c r="Z28" s="1"/>
    </row>
    <row r="29" spans="1:27" x14ac:dyDescent="0.2">
      <c r="A29" s="1"/>
      <c r="B29" s="7">
        <v>885.35912499999995</v>
      </c>
      <c r="C29" s="8">
        <v>0.57499999999999996</v>
      </c>
      <c r="D29" s="8">
        <v>0.57499999999999996</v>
      </c>
      <c r="E29" s="170">
        <v>173.59119645284491</v>
      </c>
      <c r="F29" s="170">
        <v>378.5506355</v>
      </c>
      <c r="G29" s="170">
        <v>436.72679299999993</v>
      </c>
      <c r="H29" s="170">
        <v>494.90295049999997</v>
      </c>
      <c r="I29" s="170">
        <v>289.40930642251328</v>
      </c>
      <c r="J29" s="170">
        <v>378.5506355</v>
      </c>
      <c r="K29" s="170">
        <v>436.72679299999993</v>
      </c>
      <c r="L29" s="170">
        <v>494.90295049999997</v>
      </c>
      <c r="M29" s="171">
        <v>646.99678053378716</v>
      </c>
      <c r="N29" s="1"/>
      <c r="O29" s="1"/>
      <c r="P29" s="1"/>
      <c r="Q29" s="1"/>
      <c r="R29" s="1"/>
      <c r="S29" s="1"/>
      <c r="T29" s="1"/>
      <c r="U29" s="1"/>
      <c r="V29" s="1"/>
      <c r="W29" s="1"/>
      <c r="X29" s="1"/>
      <c r="Y29" s="1"/>
      <c r="Z29" s="1"/>
    </row>
    <row r="30" spans="1:27" x14ac:dyDescent="0.2">
      <c r="A30" s="1"/>
      <c r="B30" s="7">
        <v>923.85299999999995</v>
      </c>
      <c r="C30" s="8">
        <v>0.6</v>
      </c>
      <c r="D30" s="8">
        <v>0.6</v>
      </c>
      <c r="E30" s="170">
        <v>163.16574712470768</v>
      </c>
      <c r="F30" s="170">
        <v>373.09955867017436</v>
      </c>
      <c r="G30" s="170">
        <v>436.55816889747689</v>
      </c>
      <c r="H30" s="170">
        <v>494.90295049999997</v>
      </c>
      <c r="I30" s="170">
        <v>277.91969639740512</v>
      </c>
      <c r="J30" s="170">
        <v>373.09955867017436</v>
      </c>
      <c r="K30" s="170">
        <v>436.55816889747689</v>
      </c>
      <c r="L30" s="170">
        <v>494.90295049999997</v>
      </c>
      <c r="M30" s="171">
        <v>675.12707533960395</v>
      </c>
      <c r="N30" s="1"/>
      <c r="O30" s="1"/>
      <c r="P30" s="1"/>
      <c r="Q30" s="1"/>
      <c r="R30" s="1"/>
      <c r="S30" s="1"/>
      <c r="T30" s="1"/>
      <c r="U30" s="1"/>
      <c r="V30" s="1"/>
      <c r="W30" s="1"/>
      <c r="X30" s="1"/>
      <c r="Y30" s="1"/>
      <c r="Z30" s="1"/>
      <c r="AA30" s="1"/>
    </row>
    <row r="31" spans="1:27" x14ac:dyDescent="0.2">
      <c r="A31" s="1"/>
      <c r="B31" s="7">
        <v>962.34687499999995</v>
      </c>
      <c r="C31" s="8">
        <v>0.625</v>
      </c>
      <c r="D31" s="8">
        <v>0.625</v>
      </c>
      <c r="E31" s="170">
        <v>152.74029779657053</v>
      </c>
      <c r="F31" s="170">
        <v>363.10642462518166</v>
      </c>
      <c r="G31" s="170">
        <v>427.62919554945512</v>
      </c>
      <c r="H31" s="170">
        <v>494.13054044627137</v>
      </c>
      <c r="I31" s="170">
        <v>266.43008637229701</v>
      </c>
      <c r="J31" s="170">
        <v>363.10642462518166</v>
      </c>
      <c r="K31" s="170">
        <v>427.62919554945512</v>
      </c>
      <c r="L31" s="170">
        <v>494.13054044627137</v>
      </c>
      <c r="M31" s="171">
        <v>703.25737014542074</v>
      </c>
      <c r="N31" s="1"/>
      <c r="O31" s="1"/>
      <c r="P31" s="1"/>
      <c r="Q31" s="1"/>
      <c r="R31" s="1"/>
      <c r="S31" s="1"/>
      <c r="T31" s="1"/>
      <c r="U31" s="1"/>
      <c r="V31" s="1"/>
      <c r="W31" s="1"/>
      <c r="X31" s="1"/>
      <c r="Y31" s="1"/>
      <c r="Z31" s="1"/>
    </row>
    <row r="32" spans="1:27" x14ac:dyDescent="0.2">
      <c r="A32" s="1"/>
      <c r="B32" s="7">
        <v>1000.84075</v>
      </c>
      <c r="C32" s="8">
        <v>0.65</v>
      </c>
      <c r="D32" s="8">
        <v>0.65</v>
      </c>
      <c r="E32" s="170">
        <v>142.31484846843333</v>
      </c>
      <c r="F32" s="170">
        <v>353.11329058018885</v>
      </c>
      <c r="G32" s="170">
        <v>418.70022220143329</v>
      </c>
      <c r="H32" s="170">
        <v>486.4320029041221</v>
      </c>
      <c r="I32" s="170">
        <v>254.94047634718885</v>
      </c>
      <c r="J32" s="170">
        <v>353.11329058018885</v>
      </c>
      <c r="K32" s="170">
        <v>418.70022220143329</v>
      </c>
      <c r="L32" s="170">
        <v>486.4320029041221</v>
      </c>
      <c r="M32" s="171">
        <v>731.38766495123764</v>
      </c>
      <c r="N32" s="1"/>
      <c r="O32" s="1"/>
      <c r="P32" s="1"/>
      <c r="Q32" s="1"/>
      <c r="R32" s="1"/>
      <c r="S32" s="1"/>
      <c r="T32" s="1"/>
      <c r="U32" s="1"/>
      <c r="V32" s="1"/>
      <c r="W32" s="1"/>
      <c r="X32" s="1"/>
      <c r="Y32" s="1"/>
      <c r="Z32" s="1"/>
    </row>
    <row r="33" spans="1:26" x14ac:dyDescent="0.2">
      <c r="A33" s="1"/>
      <c r="B33" s="7">
        <v>1039.334625</v>
      </c>
      <c r="C33" s="8">
        <v>0.67500000000000004</v>
      </c>
      <c r="D33" s="8">
        <v>0.67500000000000004</v>
      </c>
      <c r="E33" s="170">
        <v>131.88939914029618</v>
      </c>
      <c r="F33" s="170">
        <v>343.12015653519614</v>
      </c>
      <c r="G33" s="170">
        <v>409.77124885341152</v>
      </c>
      <c r="H33" s="170">
        <v>478.73346536197306</v>
      </c>
      <c r="I33" s="170">
        <v>243.45086632208077</v>
      </c>
      <c r="J33" s="170">
        <v>343.12015653519614</v>
      </c>
      <c r="K33" s="170">
        <v>409.77124885341152</v>
      </c>
      <c r="L33" s="170">
        <v>478.73346536197306</v>
      </c>
      <c r="M33" s="171">
        <v>759.51795975705431</v>
      </c>
      <c r="N33" s="1"/>
      <c r="O33" s="1"/>
      <c r="P33" s="1"/>
      <c r="Q33" s="1"/>
      <c r="R33" s="1"/>
      <c r="S33" s="1"/>
      <c r="T33" s="1"/>
      <c r="U33" s="1"/>
      <c r="V33" s="1"/>
      <c r="W33" s="1"/>
      <c r="X33" s="1"/>
      <c r="Y33" s="1"/>
      <c r="Z33" s="1"/>
    </row>
    <row r="34" spans="1:26" x14ac:dyDescent="0.2">
      <c r="A34" s="1"/>
      <c r="B34" s="7">
        <v>1077.8284999999998</v>
      </c>
      <c r="C34" s="8">
        <v>0.7</v>
      </c>
      <c r="D34" s="8">
        <v>0.7</v>
      </c>
      <c r="E34" s="170">
        <v>121.46394981215906</v>
      </c>
      <c r="F34" s="170">
        <v>333.12702249020344</v>
      </c>
      <c r="G34" s="170">
        <v>400.84227550538975</v>
      </c>
      <c r="H34" s="170">
        <v>471.03492781982396</v>
      </c>
      <c r="I34" s="170">
        <v>231.96125629697272</v>
      </c>
      <c r="J34" s="170">
        <v>333.12702249020344</v>
      </c>
      <c r="K34" s="170">
        <v>400.84227550538975</v>
      </c>
      <c r="L34" s="170">
        <v>471.03492781982396</v>
      </c>
      <c r="M34" s="171">
        <v>787.64825456287122</v>
      </c>
      <c r="N34" s="1"/>
      <c r="O34" s="1"/>
      <c r="P34" s="1"/>
      <c r="Q34" s="1"/>
      <c r="R34" s="1"/>
      <c r="S34" s="1"/>
      <c r="T34" s="1"/>
      <c r="U34" s="1"/>
      <c r="V34" s="1"/>
      <c r="W34" s="1"/>
      <c r="X34" s="1"/>
      <c r="Y34" s="1"/>
      <c r="Z34" s="1"/>
    </row>
    <row r="35" spans="1:26" x14ac:dyDescent="0.2">
      <c r="A35" s="1"/>
      <c r="B35" s="7">
        <v>1116.3223749999997</v>
      </c>
      <c r="C35" s="8">
        <v>0.72499999999999987</v>
      </c>
      <c r="D35" s="8">
        <v>0.72499999999999987</v>
      </c>
      <c r="E35" s="170">
        <v>111.0385004840219</v>
      </c>
      <c r="F35" s="170">
        <v>323.13388844521074</v>
      </c>
      <c r="G35" s="170">
        <v>391.91330215736798</v>
      </c>
      <c r="H35" s="170">
        <v>463.33639027767481</v>
      </c>
      <c r="I35" s="170">
        <v>220.47164627186461</v>
      </c>
      <c r="J35" s="170">
        <v>323.13388844521074</v>
      </c>
      <c r="K35" s="170">
        <v>391.91330215736798</v>
      </c>
      <c r="L35" s="170">
        <v>463.33639027767481</v>
      </c>
      <c r="M35" s="171">
        <v>815.77854936868789</v>
      </c>
      <c r="N35" s="1"/>
      <c r="O35" s="56"/>
      <c r="P35" s="1"/>
      <c r="Q35" s="1"/>
      <c r="R35" s="1"/>
      <c r="S35" s="1"/>
      <c r="T35" s="1"/>
      <c r="U35" s="1"/>
      <c r="V35" s="1"/>
      <c r="W35" s="1"/>
      <c r="X35" s="1"/>
      <c r="Y35" s="1"/>
      <c r="Z35" s="1"/>
    </row>
    <row r="36" spans="1:26" x14ac:dyDescent="0.2">
      <c r="A36" s="1"/>
      <c r="B36" s="7">
        <v>1154.8162499999996</v>
      </c>
      <c r="C36" s="8">
        <v>0.74999999999999978</v>
      </c>
      <c r="D36" s="8">
        <v>0.74999999999999978</v>
      </c>
      <c r="E36" s="170">
        <v>100.61305115588472</v>
      </c>
      <c r="F36" s="170">
        <v>313.14075440021804</v>
      </c>
      <c r="G36" s="170">
        <v>382.98432880934621</v>
      </c>
      <c r="H36" s="170">
        <v>455.63785273552566</v>
      </c>
      <c r="I36" s="170">
        <v>208.98203624675648</v>
      </c>
      <c r="J36" s="170">
        <v>313.14075440021804</v>
      </c>
      <c r="K36" s="170">
        <v>382.98432880934621</v>
      </c>
      <c r="L36" s="170">
        <v>455.63785273552566</v>
      </c>
      <c r="M36" s="171">
        <v>843.90884417450479</v>
      </c>
      <c r="N36" s="1"/>
      <c r="O36" s="56"/>
      <c r="P36" s="1"/>
      <c r="Q36" s="1"/>
      <c r="R36" s="1"/>
      <c r="S36" s="1"/>
      <c r="T36" s="1"/>
      <c r="U36" s="1"/>
      <c r="V36" s="1"/>
      <c r="W36" s="1"/>
      <c r="X36" s="1"/>
      <c r="Y36" s="1"/>
      <c r="Z36" s="1"/>
    </row>
    <row r="37" spans="1:26" ht="10.5" x14ac:dyDescent="0.25">
      <c r="A37" s="1"/>
      <c r="B37" s="7">
        <v>1193.3101249999995</v>
      </c>
      <c r="C37" s="8">
        <v>0.7749999999999998</v>
      </c>
      <c r="D37" s="8">
        <v>0.7749999999999998</v>
      </c>
      <c r="E37" s="170">
        <v>90.187601827747642</v>
      </c>
      <c r="F37" s="170">
        <v>303.14762035522534</v>
      </c>
      <c r="G37" s="170">
        <v>374.0553554613245</v>
      </c>
      <c r="H37" s="170">
        <v>447.93931519337656</v>
      </c>
      <c r="I37" s="170">
        <v>197.49242622164849</v>
      </c>
      <c r="J37" s="170">
        <v>303.14762035522534</v>
      </c>
      <c r="K37" s="170">
        <v>374.0553554613245</v>
      </c>
      <c r="L37" s="170">
        <v>447.93931519337656</v>
      </c>
      <c r="M37" s="171">
        <v>872.03913898032135</v>
      </c>
      <c r="N37" s="1"/>
      <c r="O37" s="60"/>
      <c r="P37" s="12"/>
      <c r="Q37" s="1"/>
      <c r="R37" s="1"/>
      <c r="S37" s="1"/>
      <c r="T37" s="1"/>
      <c r="U37" s="1"/>
      <c r="V37" s="1"/>
      <c r="W37" s="1"/>
      <c r="X37" s="1"/>
      <c r="Y37" s="1"/>
      <c r="Z37" s="1"/>
    </row>
    <row r="38" spans="1:26" x14ac:dyDescent="0.2">
      <c r="A38" s="1"/>
      <c r="B38" s="7">
        <v>1231.8039999999994</v>
      </c>
      <c r="C38" s="8">
        <v>0.79999999999999971</v>
      </c>
      <c r="D38" s="8">
        <v>0.79999999999999971</v>
      </c>
      <c r="E38" s="170">
        <v>79.762152499610465</v>
      </c>
      <c r="F38" s="170">
        <v>293.15448631023264</v>
      </c>
      <c r="G38" s="170">
        <v>365.12638211330267</v>
      </c>
      <c r="H38" s="170">
        <v>440.24077765122746</v>
      </c>
      <c r="I38" s="170">
        <v>186.00281619654038</v>
      </c>
      <c r="J38" s="170">
        <v>293.15448631023264</v>
      </c>
      <c r="K38" s="170">
        <v>365.12638211330267</v>
      </c>
      <c r="L38" s="170">
        <v>440.24077765122746</v>
      </c>
      <c r="M38" s="171">
        <v>900.16943378613814</v>
      </c>
      <c r="N38" s="1"/>
      <c r="O38" s="60"/>
      <c r="P38" s="1"/>
      <c r="Q38" s="1"/>
      <c r="R38" s="1"/>
      <c r="S38" s="1"/>
      <c r="T38" s="1"/>
      <c r="U38" s="1"/>
      <c r="V38" s="1"/>
      <c r="W38" s="1"/>
      <c r="X38" s="1"/>
      <c r="Y38" s="1"/>
      <c r="Z38" s="1"/>
    </row>
    <row r="39" spans="1:26" x14ac:dyDescent="0.2">
      <c r="A39" s="1"/>
      <c r="B39" s="7">
        <v>1270.2978749999993</v>
      </c>
      <c r="C39" s="8">
        <v>0.82499999999999962</v>
      </c>
      <c r="D39" s="8">
        <v>0.82499999999999962</v>
      </c>
      <c r="E39" s="170">
        <v>69.336703171473218</v>
      </c>
      <c r="F39" s="170">
        <v>283.16135226523994</v>
      </c>
      <c r="G39" s="170">
        <v>356.19740876528084</v>
      </c>
      <c r="H39" s="170">
        <v>432.54224010907825</v>
      </c>
      <c r="I39" s="170">
        <v>174.51320617143222</v>
      </c>
      <c r="J39" s="170">
        <v>283.16135226523994</v>
      </c>
      <c r="K39" s="170">
        <v>356.19740876528084</v>
      </c>
      <c r="L39" s="170">
        <v>432.54224010907825</v>
      </c>
      <c r="M39" s="171">
        <v>928.29972859195504</v>
      </c>
      <c r="N39" s="1"/>
      <c r="O39" s="1"/>
      <c r="P39" s="1"/>
      <c r="Q39" s="1"/>
      <c r="R39" s="1"/>
      <c r="S39" s="1"/>
      <c r="T39" s="1"/>
      <c r="U39" s="1"/>
      <c r="V39" s="1"/>
      <c r="W39" s="1"/>
      <c r="X39" s="1"/>
      <c r="Y39" s="1"/>
      <c r="Z39" s="1"/>
    </row>
    <row r="40" spans="1:26" x14ac:dyDescent="0.2">
      <c r="A40" s="1"/>
      <c r="B40" s="7">
        <v>1308.7917499999992</v>
      </c>
      <c r="C40" s="8">
        <v>0.84999999999999953</v>
      </c>
      <c r="D40" s="8">
        <v>0.84999999999999953</v>
      </c>
      <c r="E40" s="170">
        <v>58.911253843336127</v>
      </c>
      <c r="F40" s="170">
        <v>273.16821822024724</v>
      </c>
      <c r="G40" s="170">
        <v>347.26843541725918</v>
      </c>
      <c r="H40" s="170">
        <v>424.84370256692915</v>
      </c>
      <c r="I40" s="170">
        <v>163.02359614632419</v>
      </c>
      <c r="J40" s="170">
        <v>273.16821822024724</v>
      </c>
      <c r="K40" s="170">
        <v>347.26843541725918</v>
      </c>
      <c r="L40" s="170">
        <v>424.84370256692915</v>
      </c>
      <c r="M40" s="171">
        <v>956.43002339777172</v>
      </c>
      <c r="N40" s="1"/>
      <c r="O40" s="1"/>
      <c r="P40" s="1"/>
      <c r="Q40" s="1"/>
      <c r="R40" s="1"/>
      <c r="S40" s="1"/>
      <c r="T40" s="1"/>
      <c r="U40" s="1"/>
      <c r="V40" s="1"/>
      <c r="W40" s="1"/>
      <c r="X40" s="1"/>
      <c r="Y40" s="1"/>
      <c r="Z40" s="1"/>
    </row>
    <row r="41" spans="1:26" x14ac:dyDescent="0.2">
      <c r="A41" s="1"/>
      <c r="B41" s="7">
        <v>1347.2856249999991</v>
      </c>
      <c r="C41" s="8">
        <v>0.87499999999999944</v>
      </c>
      <c r="D41" s="8">
        <v>0.87499999999999944</v>
      </c>
      <c r="E41" s="170">
        <v>48.485804515199042</v>
      </c>
      <c r="F41" s="170">
        <v>263.1750841752546</v>
      </c>
      <c r="G41" s="170">
        <v>338.33946206923736</v>
      </c>
      <c r="H41" s="170">
        <v>417.14516502478011</v>
      </c>
      <c r="I41" s="170">
        <v>151.53398612121615</v>
      </c>
      <c r="J41" s="170">
        <v>263.1750841752546</v>
      </c>
      <c r="K41" s="170">
        <v>338.33946206923736</v>
      </c>
      <c r="L41" s="170">
        <v>417.14516502478011</v>
      </c>
      <c r="M41" s="171">
        <v>984.56031820358839</v>
      </c>
      <c r="N41" s="1"/>
      <c r="O41" s="1"/>
      <c r="P41" s="1"/>
      <c r="Q41" s="1"/>
      <c r="R41" s="1"/>
      <c r="S41" s="1"/>
      <c r="T41" s="1"/>
      <c r="U41" s="1"/>
      <c r="V41" s="1"/>
      <c r="W41" s="1"/>
      <c r="X41" s="1"/>
      <c r="Y41" s="1"/>
      <c r="Z41" s="1"/>
    </row>
    <row r="42" spans="1:26" x14ac:dyDescent="0.2">
      <c r="A42" s="1"/>
      <c r="B42" s="7">
        <v>1385.779499999999</v>
      </c>
      <c r="C42" s="8">
        <v>0.89999999999999936</v>
      </c>
      <c r="D42" s="8">
        <v>0.89999999999999936</v>
      </c>
      <c r="E42" s="170">
        <v>38.060355187061759</v>
      </c>
      <c r="F42" s="170">
        <v>253.18195013026181</v>
      </c>
      <c r="G42" s="170">
        <v>329.41048872121553</v>
      </c>
      <c r="H42" s="170">
        <v>409.4466274826309</v>
      </c>
      <c r="I42" s="170">
        <v>140.04437609610798</v>
      </c>
      <c r="J42" s="170">
        <v>253.18195013026181</v>
      </c>
      <c r="K42" s="170">
        <v>329.41048872121553</v>
      </c>
      <c r="L42" s="170">
        <v>409.4466274826309</v>
      </c>
      <c r="M42" s="171">
        <v>1012.6906130094052</v>
      </c>
      <c r="N42" s="1"/>
      <c r="O42" s="1"/>
      <c r="P42" s="1"/>
      <c r="Q42" s="1"/>
      <c r="R42" s="1"/>
      <c r="S42" s="1"/>
      <c r="T42" s="1"/>
      <c r="U42" s="1"/>
      <c r="V42" s="1"/>
      <c r="W42" s="1"/>
      <c r="X42" s="1"/>
      <c r="Y42" s="1"/>
      <c r="Z42" s="1"/>
    </row>
    <row r="43" spans="1:26" x14ac:dyDescent="0.2">
      <c r="A43" s="1"/>
      <c r="B43" s="7">
        <v>1424.2733749999989</v>
      </c>
      <c r="C43" s="8">
        <v>0.92499999999999938</v>
      </c>
      <c r="D43" s="8">
        <v>0.92499999999999938</v>
      </c>
      <c r="E43" s="170">
        <v>27.6349058589247</v>
      </c>
      <c r="F43" s="170">
        <v>243.18881608526914</v>
      </c>
      <c r="G43" s="170">
        <v>320.48151537319382</v>
      </c>
      <c r="H43" s="170">
        <v>401.7480899404818</v>
      </c>
      <c r="I43" s="170">
        <v>128.55476607099996</v>
      </c>
      <c r="J43" s="170">
        <v>243.18881608526914</v>
      </c>
      <c r="K43" s="170">
        <v>320.48151537319382</v>
      </c>
      <c r="L43" s="170">
        <v>401.7480899404818</v>
      </c>
      <c r="M43" s="171">
        <v>1040.820907815222</v>
      </c>
      <c r="N43" s="1"/>
      <c r="O43" s="1"/>
      <c r="P43" s="1"/>
      <c r="Q43" s="1"/>
      <c r="R43" s="1"/>
      <c r="S43" s="1"/>
      <c r="T43" s="1"/>
      <c r="U43" s="1"/>
      <c r="V43" s="1"/>
      <c r="W43" s="1"/>
      <c r="X43" s="1"/>
      <c r="Y43" s="1"/>
      <c r="Z43" s="1"/>
    </row>
    <row r="44" spans="1:26" x14ac:dyDescent="0.2">
      <c r="A44" s="1"/>
      <c r="B44" s="7">
        <v>1462.7672499999987</v>
      </c>
      <c r="C44" s="8">
        <v>0.94999999999999929</v>
      </c>
      <c r="D44" s="8">
        <v>0.94999999999999929</v>
      </c>
      <c r="E44" s="170">
        <v>17.209456530787531</v>
      </c>
      <c r="F44" s="170">
        <v>233.19568204027638</v>
      </c>
      <c r="G44" s="170">
        <v>311.55254202517204</v>
      </c>
      <c r="H44" s="170">
        <v>394.04955239833265</v>
      </c>
      <c r="I44" s="170">
        <v>117.06515604589184</v>
      </c>
      <c r="J44" s="170">
        <v>233.19568204027638</v>
      </c>
      <c r="K44" s="170">
        <v>311.55254202517204</v>
      </c>
      <c r="L44" s="170">
        <v>394.04955239833265</v>
      </c>
      <c r="M44" s="171">
        <v>1068.9512026210386</v>
      </c>
      <c r="N44" s="1"/>
      <c r="O44" s="1"/>
      <c r="P44" s="1"/>
      <c r="Q44" s="1"/>
      <c r="R44" s="1"/>
      <c r="S44" s="1"/>
      <c r="T44" s="1"/>
      <c r="U44" s="1"/>
      <c r="V44" s="1"/>
      <c r="W44" s="1"/>
      <c r="X44" s="1"/>
      <c r="Y44" s="1"/>
      <c r="Z44" s="1"/>
    </row>
    <row r="45" spans="1:26" x14ac:dyDescent="0.2">
      <c r="A45" s="1"/>
      <c r="B45" s="7">
        <v>1501.2611249999986</v>
      </c>
      <c r="C45" s="8">
        <v>0.9749999999999992</v>
      </c>
      <c r="D45" s="8">
        <v>0.9749999999999992</v>
      </c>
      <c r="E45" s="170">
        <v>0</v>
      </c>
      <c r="F45" s="170">
        <v>223.20254799528368</v>
      </c>
      <c r="G45" s="170">
        <v>302.62356867715022</v>
      </c>
      <c r="H45" s="170">
        <v>386.35101485618355</v>
      </c>
      <c r="I45" s="170">
        <v>105.57554602078373</v>
      </c>
      <c r="J45" s="170">
        <v>223.20254799528368</v>
      </c>
      <c r="K45" s="170">
        <v>302.62356867715022</v>
      </c>
      <c r="L45" s="170">
        <v>386.35101485618355</v>
      </c>
      <c r="M45" s="171">
        <v>1097.0814974268553</v>
      </c>
      <c r="N45" s="1"/>
      <c r="O45" s="1"/>
      <c r="P45" s="1"/>
      <c r="Q45" s="1"/>
      <c r="R45" s="1"/>
      <c r="S45" s="1"/>
      <c r="T45" s="1"/>
      <c r="U45" s="1"/>
      <c r="V45" s="1"/>
      <c r="W45" s="1"/>
      <c r="X45" s="1"/>
      <c r="Y45" s="1"/>
      <c r="Z45" s="1"/>
    </row>
    <row r="46" spans="1:26" x14ac:dyDescent="0.2">
      <c r="A46" s="1"/>
      <c r="B46" s="7">
        <v>1539.7549999999985</v>
      </c>
      <c r="C46" s="8">
        <v>0.99999999999999911</v>
      </c>
      <c r="D46" s="8">
        <v>0.99999999999999911</v>
      </c>
      <c r="E46" s="170">
        <v>0</v>
      </c>
      <c r="F46" s="170">
        <v>213.20941395029095</v>
      </c>
      <c r="G46" s="170">
        <v>293.69459532912845</v>
      </c>
      <c r="H46" s="170">
        <v>378.65247731403446</v>
      </c>
      <c r="I46" s="170">
        <v>94.085935995675626</v>
      </c>
      <c r="J46" s="170">
        <v>213.20941395029095</v>
      </c>
      <c r="K46" s="170">
        <v>293.69459532912845</v>
      </c>
      <c r="L46" s="170">
        <v>378.65247731403446</v>
      </c>
      <c r="M46" s="171">
        <v>1125.211792232672</v>
      </c>
      <c r="N46" s="1"/>
      <c r="O46" s="1"/>
      <c r="P46" s="1"/>
      <c r="Q46" s="1"/>
      <c r="R46" s="1"/>
      <c r="S46" s="1"/>
      <c r="T46" s="1"/>
      <c r="U46" s="1"/>
      <c r="V46" s="1"/>
      <c r="W46" s="1"/>
      <c r="X46" s="1"/>
      <c r="Y46" s="1"/>
      <c r="Z46" s="1"/>
    </row>
    <row r="47" spans="1:26" x14ac:dyDescent="0.2">
      <c r="A47" s="1"/>
      <c r="B47" s="7">
        <v>1578.2488749999984</v>
      </c>
      <c r="C47" s="8">
        <v>1</v>
      </c>
      <c r="D47" s="8">
        <v>1.024999999999999</v>
      </c>
      <c r="E47" s="170">
        <v>0</v>
      </c>
      <c r="F47" s="170">
        <v>203.21627990529831</v>
      </c>
      <c r="G47" s="170">
        <v>284.76562198110679</v>
      </c>
      <c r="H47" s="170">
        <v>370.9539397718853</v>
      </c>
      <c r="I47" s="170">
        <v>82.596325970567577</v>
      </c>
      <c r="J47" s="170">
        <v>203.21627990529831</v>
      </c>
      <c r="K47" s="170">
        <v>284.76562198110679</v>
      </c>
      <c r="L47" s="170">
        <v>370.9539397718853</v>
      </c>
      <c r="M47" s="171">
        <v>1153.3420870384889</v>
      </c>
      <c r="N47" s="1"/>
      <c r="O47" s="1"/>
      <c r="P47" s="1"/>
      <c r="Q47" s="1"/>
      <c r="R47" s="1"/>
      <c r="S47" s="1"/>
      <c r="T47" s="1"/>
      <c r="U47" s="1"/>
      <c r="V47" s="1"/>
      <c r="W47" s="1"/>
      <c r="X47" s="1"/>
      <c r="Y47" s="1"/>
      <c r="Z47" s="1"/>
    </row>
    <row r="48" spans="1:26" x14ac:dyDescent="0.2">
      <c r="A48" s="1"/>
      <c r="B48" s="7">
        <v>1616.7427499999983</v>
      </c>
      <c r="C48" s="8">
        <v>1</v>
      </c>
      <c r="D48" s="8">
        <v>1.0499999999999989</v>
      </c>
      <c r="E48" s="170">
        <v>0</v>
      </c>
      <c r="F48" s="170">
        <v>193.22314586030555</v>
      </c>
      <c r="G48" s="170">
        <v>275.83664863308502</v>
      </c>
      <c r="H48" s="170">
        <v>363.25540222973621</v>
      </c>
      <c r="I48" s="170">
        <v>71.10671594545947</v>
      </c>
      <c r="J48" s="170">
        <v>193.22314586030555</v>
      </c>
      <c r="K48" s="170">
        <v>275.83664863308502</v>
      </c>
      <c r="L48" s="170">
        <v>363.25540222973621</v>
      </c>
      <c r="M48" s="171">
        <v>1181.4723818443058</v>
      </c>
      <c r="N48" s="1"/>
      <c r="O48" s="1"/>
      <c r="P48" s="1"/>
      <c r="Q48" s="1"/>
      <c r="R48" s="1"/>
      <c r="S48" s="1"/>
      <c r="T48" s="1"/>
      <c r="U48" s="1"/>
      <c r="V48" s="1"/>
      <c r="W48" s="1"/>
      <c r="X48" s="1"/>
      <c r="Y48" s="1"/>
      <c r="Z48" s="1"/>
    </row>
    <row r="49" spans="1:26" x14ac:dyDescent="0.2">
      <c r="A49" s="1"/>
      <c r="B49" s="7">
        <v>1655.2366249999982</v>
      </c>
      <c r="C49" s="8">
        <v>1</v>
      </c>
      <c r="D49" s="8">
        <v>1.0749999999999988</v>
      </c>
      <c r="E49" s="170">
        <v>0</v>
      </c>
      <c r="F49" s="170">
        <v>183.23001181531293</v>
      </c>
      <c r="G49" s="170">
        <v>266.90767528506319</v>
      </c>
      <c r="H49" s="170">
        <v>355.55686468758711</v>
      </c>
      <c r="I49" s="170">
        <v>59.617105920351477</v>
      </c>
      <c r="J49" s="170">
        <v>183.23001181531293</v>
      </c>
      <c r="K49" s="170">
        <v>266.90767528506319</v>
      </c>
      <c r="L49" s="170">
        <v>355.55686468758711</v>
      </c>
      <c r="M49" s="171">
        <v>1209.6026766501225</v>
      </c>
      <c r="N49" s="1"/>
      <c r="O49" s="1"/>
      <c r="P49" s="1"/>
      <c r="Q49" s="1"/>
      <c r="R49" s="1"/>
      <c r="S49" s="1"/>
      <c r="T49" s="1"/>
      <c r="U49" s="1"/>
      <c r="V49" s="1"/>
      <c r="W49" s="1"/>
      <c r="X49" s="1"/>
      <c r="Y49" s="1"/>
      <c r="Z49" s="1"/>
    </row>
    <row r="50" spans="1:26" x14ac:dyDescent="0.2">
      <c r="A50" s="1"/>
      <c r="B50" s="7">
        <v>1693.7304999999981</v>
      </c>
      <c r="C50" s="8">
        <v>1</v>
      </c>
      <c r="D50" s="8">
        <v>1.0999999999999988</v>
      </c>
      <c r="E50" s="170">
        <v>0</v>
      </c>
      <c r="F50" s="170">
        <v>173.23687777032021</v>
      </c>
      <c r="G50" s="170">
        <v>257.97870193704142</v>
      </c>
      <c r="H50" s="170">
        <v>347.85832714543795</v>
      </c>
      <c r="I50" s="170">
        <v>48.127495895243371</v>
      </c>
      <c r="J50" s="170">
        <v>173.23687777032021</v>
      </c>
      <c r="K50" s="170">
        <v>257.97870193704142</v>
      </c>
      <c r="L50" s="170">
        <v>347.85832714543795</v>
      </c>
      <c r="M50" s="171">
        <v>1237.7329714559392</v>
      </c>
      <c r="N50" s="1"/>
      <c r="O50" s="1"/>
      <c r="P50" s="1"/>
      <c r="Q50" s="1"/>
      <c r="R50" s="1"/>
      <c r="S50" s="1"/>
      <c r="T50" s="1"/>
      <c r="U50" s="1"/>
      <c r="V50" s="1"/>
      <c r="W50" s="1"/>
      <c r="X50" s="1"/>
      <c r="Y50" s="1"/>
      <c r="Z50" s="1"/>
    </row>
    <row r="51" spans="1:26" x14ac:dyDescent="0.2">
      <c r="A51" s="1"/>
      <c r="B51" s="7">
        <v>1732.224374999998</v>
      </c>
      <c r="C51" s="8">
        <v>1</v>
      </c>
      <c r="D51" s="8">
        <v>1.1249999999999987</v>
      </c>
      <c r="E51" s="170">
        <v>0</v>
      </c>
      <c r="F51" s="170">
        <v>163.24374372532748</v>
      </c>
      <c r="G51" s="170">
        <v>249.04972858901968</v>
      </c>
      <c r="H51" s="170">
        <v>340.15978960328886</v>
      </c>
      <c r="I51" s="170">
        <v>36.637885870135264</v>
      </c>
      <c r="J51" s="170">
        <v>163.24374372532748</v>
      </c>
      <c r="K51" s="170">
        <v>249.04972858901968</v>
      </c>
      <c r="L51" s="170">
        <v>340.15978960328886</v>
      </c>
      <c r="M51" s="171">
        <v>1265.8632662617558</v>
      </c>
      <c r="N51" s="1"/>
      <c r="O51" s="1"/>
      <c r="P51" s="1"/>
      <c r="Q51" s="1"/>
      <c r="R51" s="1"/>
      <c r="S51" s="1"/>
      <c r="T51" s="1"/>
      <c r="U51" s="1"/>
      <c r="V51" s="1"/>
      <c r="W51" s="1"/>
      <c r="X51" s="1"/>
      <c r="Y51" s="1"/>
      <c r="Z51" s="1"/>
    </row>
    <row r="52" spans="1:26" x14ac:dyDescent="0.2">
      <c r="A52" s="1"/>
      <c r="B52" s="7">
        <v>1770.7182499999979</v>
      </c>
      <c r="C52" s="8">
        <v>1</v>
      </c>
      <c r="D52" s="8">
        <v>1.1499999999999988</v>
      </c>
      <c r="E52" s="170">
        <v>0</v>
      </c>
      <c r="F52" s="170">
        <v>153.2506096803348</v>
      </c>
      <c r="G52" s="170">
        <v>240.12075524099794</v>
      </c>
      <c r="H52" s="170">
        <v>332.46125206113976</v>
      </c>
      <c r="I52" s="170">
        <v>25.148275845027214</v>
      </c>
      <c r="J52" s="170">
        <v>153.2506096803348</v>
      </c>
      <c r="K52" s="170">
        <v>240.12075524099794</v>
      </c>
      <c r="L52" s="170">
        <v>332.46125206113976</v>
      </c>
      <c r="M52" s="171">
        <v>1293.9935610675725</v>
      </c>
      <c r="N52" s="1"/>
      <c r="O52" s="1"/>
      <c r="P52" s="1"/>
      <c r="Q52" s="1"/>
      <c r="R52" s="1"/>
      <c r="S52" s="1"/>
      <c r="T52" s="1"/>
      <c r="U52" s="1"/>
      <c r="V52" s="1"/>
      <c r="W52" s="1"/>
      <c r="X52" s="1"/>
      <c r="Y52" s="1"/>
      <c r="Z52" s="1"/>
    </row>
    <row r="53" spans="1:26" x14ac:dyDescent="0.2">
      <c r="A53" s="1"/>
      <c r="B53" s="7">
        <v>1809.2121249999977</v>
      </c>
      <c r="C53" s="8">
        <v>1</v>
      </c>
      <c r="D53" s="8">
        <v>1.1749999999999987</v>
      </c>
      <c r="E53" s="170">
        <v>0</v>
      </c>
      <c r="F53" s="170">
        <v>143.25747563534199</v>
      </c>
      <c r="G53" s="170">
        <v>231.19178189297611</v>
      </c>
      <c r="H53" s="170">
        <v>324.76271451899061</v>
      </c>
      <c r="I53" s="170">
        <v>13.658665819919051</v>
      </c>
      <c r="J53" s="170">
        <v>143.25747563534199</v>
      </c>
      <c r="K53" s="170">
        <v>231.19178189297611</v>
      </c>
      <c r="L53" s="170">
        <v>324.76271451899061</v>
      </c>
      <c r="M53" s="171">
        <v>1322.1238558733894</v>
      </c>
      <c r="N53" s="1"/>
      <c r="O53" s="1"/>
      <c r="P53" s="1"/>
      <c r="Q53" s="1"/>
      <c r="R53" s="1"/>
      <c r="S53" s="1"/>
      <c r="T53" s="1"/>
      <c r="U53" s="1"/>
      <c r="V53" s="1"/>
      <c r="W53" s="1"/>
      <c r="X53" s="1"/>
      <c r="Y53" s="1"/>
      <c r="Z53" s="1"/>
    </row>
    <row r="54" spans="1:26" x14ac:dyDescent="0.2">
      <c r="A54" s="1"/>
      <c r="B54" s="7">
        <v>1847.7059999999976</v>
      </c>
      <c r="C54" s="8">
        <v>1</v>
      </c>
      <c r="D54" s="8">
        <v>1.1999999999999986</v>
      </c>
      <c r="E54" s="170">
        <v>0</v>
      </c>
      <c r="F54" s="170">
        <v>133.26434159034937</v>
      </c>
      <c r="G54" s="170">
        <v>222.26280854495434</v>
      </c>
      <c r="H54" s="170">
        <v>317.06417697684145</v>
      </c>
      <c r="I54" s="170">
        <v>0</v>
      </c>
      <c r="J54" s="170">
        <v>133.26434159034937</v>
      </c>
      <c r="K54" s="170">
        <v>222.26280854495434</v>
      </c>
      <c r="L54" s="170">
        <v>317.06417697684145</v>
      </c>
      <c r="M54" s="171">
        <v>1350.2541506792063</v>
      </c>
      <c r="N54" s="1"/>
      <c r="O54" s="1"/>
      <c r="P54" s="1"/>
      <c r="Q54" s="1"/>
      <c r="R54" s="1"/>
      <c r="S54" s="1"/>
      <c r="T54" s="1"/>
      <c r="U54" s="1"/>
      <c r="V54" s="1"/>
      <c r="W54" s="1"/>
      <c r="X54" s="1"/>
      <c r="Y54" s="1"/>
      <c r="Z54" s="1"/>
    </row>
    <row r="55" spans="1:26" x14ac:dyDescent="0.2">
      <c r="A55" s="1"/>
      <c r="B55" s="7">
        <v>1886.1998749999975</v>
      </c>
      <c r="C55" s="8">
        <v>1</v>
      </c>
      <c r="D55" s="8">
        <v>1.2249999999999985</v>
      </c>
      <c r="E55" s="170">
        <v>0</v>
      </c>
      <c r="F55" s="170">
        <v>123.27120754535665</v>
      </c>
      <c r="G55" s="170">
        <v>213.33383519693257</v>
      </c>
      <c r="H55" s="170">
        <v>309.36563943469235</v>
      </c>
      <c r="I55" s="170">
        <v>0</v>
      </c>
      <c r="J55" s="170">
        <v>123.27120754535665</v>
      </c>
      <c r="K55" s="170">
        <v>213.33383519693257</v>
      </c>
      <c r="L55" s="170">
        <v>309.36563943469235</v>
      </c>
      <c r="M55" s="171">
        <v>1378.384445485023</v>
      </c>
      <c r="N55" s="1"/>
      <c r="O55" s="1"/>
      <c r="P55" s="1"/>
      <c r="Q55" s="1"/>
      <c r="R55" s="1"/>
      <c r="S55" s="1"/>
      <c r="T55" s="1"/>
      <c r="U55" s="1"/>
      <c r="V55" s="1"/>
      <c r="W55" s="1"/>
      <c r="X55" s="1"/>
      <c r="Y55" s="1"/>
      <c r="Z55" s="1"/>
    </row>
    <row r="56" spans="1:26" x14ac:dyDescent="0.2">
      <c r="A56" s="1"/>
      <c r="B56" s="7">
        <v>1924.6937499999974</v>
      </c>
      <c r="C56" s="8">
        <v>1</v>
      </c>
      <c r="D56" s="8">
        <v>1.2499999999999984</v>
      </c>
      <c r="E56" s="170">
        <v>0</v>
      </c>
      <c r="F56" s="170">
        <v>113.27807350036399</v>
      </c>
      <c r="G56" s="170">
        <v>204.40486184891083</v>
      </c>
      <c r="H56" s="170">
        <v>301.66710189254331</v>
      </c>
      <c r="I56" s="170">
        <v>0</v>
      </c>
      <c r="J56" s="170">
        <v>113.27807350036399</v>
      </c>
      <c r="K56" s="170">
        <v>204.40486184891083</v>
      </c>
      <c r="L56" s="170">
        <v>301.66710189254331</v>
      </c>
      <c r="M56" s="171">
        <v>1406.5147402908397</v>
      </c>
      <c r="N56" s="1"/>
      <c r="O56" s="1"/>
      <c r="P56" s="1"/>
      <c r="Q56" s="1"/>
      <c r="R56" s="1"/>
      <c r="S56" s="1"/>
      <c r="T56" s="1"/>
      <c r="U56" s="1"/>
      <c r="V56" s="1"/>
      <c r="W56" s="1"/>
      <c r="X56" s="1"/>
      <c r="Y56" s="1"/>
      <c r="Z56" s="1"/>
    </row>
    <row r="57" spans="1:26" x14ac:dyDescent="0.2">
      <c r="A57" s="1"/>
      <c r="B57" s="7">
        <v>1963.1876249999973</v>
      </c>
      <c r="C57" s="8">
        <v>1</v>
      </c>
      <c r="D57" s="8">
        <v>1.2749999999999984</v>
      </c>
      <c r="E57" s="170">
        <v>0</v>
      </c>
      <c r="F57" s="170">
        <v>103.28493945537126</v>
      </c>
      <c r="G57" s="170">
        <v>195.47588850088906</v>
      </c>
      <c r="H57" s="170">
        <v>293.9685643503941</v>
      </c>
      <c r="I57" s="170">
        <v>0</v>
      </c>
      <c r="J57" s="170">
        <v>103.28493945537126</v>
      </c>
      <c r="K57" s="170">
        <v>195.47588850088906</v>
      </c>
      <c r="L57" s="170">
        <v>293.9685643503941</v>
      </c>
      <c r="M57" s="171">
        <v>1434.6450350966566</v>
      </c>
      <c r="N57" s="1"/>
      <c r="O57" s="1"/>
      <c r="P57" s="1"/>
      <c r="Q57" s="1"/>
      <c r="R57" s="1"/>
      <c r="S57" s="1"/>
      <c r="T57" s="1"/>
      <c r="U57" s="1"/>
      <c r="V57" s="1"/>
      <c r="W57" s="1"/>
      <c r="X57" s="1"/>
      <c r="Y57" s="1"/>
      <c r="Z57" s="1"/>
    </row>
    <row r="58" spans="1:26" x14ac:dyDescent="0.2">
      <c r="A58" s="1"/>
      <c r="B58" s="7">
        <v>2001.6814999999972</v>
      </c>
      <c r="C58" s="8">
        <v>1</v>
      </c>
      <c r="D58" s="8">
        <v>1.2999999999999983</v>
      </c>
      <c r="E58" s="170">
        <v>0</v>
      </c>
      <c r="F58" s="170">
        <v>93.29180541037843</v>
      </c>
      <c r="G58" s="170">
        <v>186.5469151528672</v>
      </c>
      <c r="H58" s="170">
        <v>286.27002680824495</v>
      </c>
      <c r="I58" s="170">
        <v>0</v>
      </c>
      <c r="J58" s="170">
        <v>93.29180541037843</v>
      </c>
      <c r="K58" s="170">
        <v>186.5469151528672</v>
      </c>
      <c r="L58" s="170">
        <v>286.27002680824495</v>
      </c>
      <c r="M58" s="171">
        <v>1462.7753299024732</v>
      </c>
      <c r="N58" s="1"/>
      <c r="O58" s="1"/>
      <c r="P58" s="1"/>
      <c r="Q58" s="1"/>
      <c r="R58" s="1"/>
      <c r="S58" s="1"/>
      <c r="T58" s="1"/>
      <c r="U58" s="1"/>
      <c r="V58" s="1"/>
      <c r="W58" s="1"/>
      <c r="X58" s="1"/>
      <c r="Y58" s="1"/>
      <c r="Z58" s="1"/>
    </row>
    <row r="59" spans="1:26" x14ac:dyDescent="0.2">
      <c r="A59" s="1"/>
      <c r="B59" s="7">
        <v>2040.1753749999971</v>
      </c>
      <c r="C59" s="8">
        <v>1</v>
      </c>
      <c r="D59" s="8">
        <v>1.3249999999999982</v>
      </c>
      <c r="E59" s="170">
        <v>0</v>
      </c>
      <c r="F59" s="170">
        <v>83.298671365385871</v>
      </c>
      <c r="G59" s="170">
        <v>177.61794180484554</v>
      </c>
      <c r="H59" s="170">
        <v>278.57148926609591</v>
      </c>
      <c r="I59" s="170">
        <v>0</v>
      </c>
      <c r="J59" s="170">
        <v>83.298671365385871</v>
      </c>
      <c r="K59" s="170">
        <v>177.61794180484554</v>
      </c>
      <c r="L59" s="170">
        <v>278.57148926609591</v>
      </c>
      <c r="M59" s="171">
        <v>1490.9056247082897</v>
      </c>
      <c r="N59" s="1"/>
      <c r="O59" s="1"/>
      <c r="P59" s="1"/>
      <c r="Q59" s="1"/>
      <c r="R59" s="1"/>
      <c r="S59" s="1"/>
      <c r="T59" s="1"/>
      <c r="U59" s="1"/>
      <c r="V59" s="1"/>
      <c r="W59" s="1"/>
      <c r="X59" s="1"/>
      <c r="Y59" s="1"/>
      <c r="Z59" s="1"/>
    </row>
    <row r="60" spans="1:26" x14ac:dyDescent="0.2">
      <c r="A60" s="1"/>
      <c r="B60" s="7">
        <v>2078.6692499999972</v>
      </c>
      <c r="C60" s="8">
        <v>1</v>
      </c>
      <c r="D60" s="8">
        <v>1.3499999999999983</v>
      </c>
      <c r="E60" s="170">
        <v>0</v>
      </c>
      <c r="F60" s="170">
        <v>73.305537320392986</v>
      </c>
      <c r="G60" s="170">
        <v>168.68896845682363</v>
      </c>
      <c r="H60" s="170">
        <v>270.87295172394664</v>
      </c>
      <c r="I60" s="170">
        <v>0</v>
      </c>
      <c r="J60" s="170">
        <v>73.305537320392986</v>
      </c>
      <c r="K60" s="170">
        <v>168.68896845682363</v>
      </c>
      <c r="L60" s="170">
        <v>270.87295172394664</v>
      </c>
      <c r="M60" s="171">
        <v>1519.0359195141068</v>
      </c>
      <c r="N60" s="1"/>
      <c r="O60" s="1"/>
      <c r="P60" s="1"/>
      <c r="Q60" s="1"/>
      <c r="R60" s="1"/>
      <c r="S60" s="1"/>
      <c r="T60" s="1"/>
      <c r="U60" s="1"/>
      <c r="V60" s="1"/>
      <c r="W60" s="1"/>
      <c r="X60" s="1"/>
      <c r="Y60" s="1"/>
      <c r="Z60" s="1"/>
    </row>
    <row r="61" spans="1:26" x14ac:dyDescent="0.2">
      <c r="A61" s="1"/>
      <c r="B61" s="7">
        <v>2117.1631249999973</v>
      </c>
      <c r="C61" s="8">
        <v>1</v>
      </c>
      <c r="D61" s="8">
        <v>1.3749999999999984</v>
      </c>
      <c r="E61" s="170">
        <v>0</v>
      </c>
      <c r="F61" s="170">
        <v>63.312403275400257</v>
      </c>
      <c r="G61" s="170">
        <v>159.75999510880186</v>
      </c>
      <c r="H61" s="170">
        <v>263.17441418179749</v>
      </c>
      <c r="I61" s="170">
        <v>0</v>
      </c>
      <c r="J61" s="170">
        <v>63.312403275400257</v>
      </c>
      <c r="K61" s="170">
        <v>159.75999510880186</v>
      </c>
      <c r="L61" s="170">
        <v>263.17441418179749</v>
      </c>
      <c r="M61" s="171">
        <v>1547.1662143199239</v>
      </c>
      <c r="N61" s="1"/>
      <c r="O61" s="1"/>
      <c r="P61" s="1"/>
      <c r="Q61" s="1"/>
      <c r="R61" s="1"/>
      <c r="S61" s="1"/>
      <c r="T61" s="1"/>
      <c r="U61" s="1"/>
      <c r="V61" s="1"/>
      <c r="W61" s="1"/>
      <c r="X61" s="1"/>
      <c r="Y61" s="1"/>
      <c r="Z61" s="1"/>
    </row>
    <row r="62" spans="1:26" x14ac:dyDescent="0.2">
      <c r="A62" s="1"/>
      <c r="B62" s="7">
        <v>2155.6569999999974</v>
      </c>
      <c r="C62" s="8">
        <v>1</v>
      </c>
      <c r="D62" s="8">
        <v>1.3999999999999984</v>
      </c>
      <c r="E62" s="170">
        <v>0</v>
      </c>
      <c r="F62" s="170">
        <v>53.319269230407421</v>
      </c>
      <c r="G62" s="170">
        <v>150.83102176077995</v>
      </c>
      <c r="H62" s="170">
        <v>255.47587663964828</v>
      </c>
      <c r="I62" s="170">
        <v>0</v>
      </c>
      <c r="J62" s="170">
        <v>53.319269230407421</v>
      </c>
      <c r="K62" s="170">
        <v>150.83102176077995</v>
      </c>
      <c r="L62" s="170">
        <v>255.47587663964828</v>
      </c>
      <c r="M62" s="171">
        <v>1575.2965091257408</v>
      </c>
      <c r="N62" s="1"/>
      <c r="O62" s="1"/>
      <c r="P62" s="1"/>
      <c r="Q62" s="1"/>
      <c r="R62" s="1"/>
      <c r="S62" s="1"/>
      <c r="T62" s="1"/>
      <c r="U62" s="1"/>
      <c r="V62" s="1"/>
      <c r="W62" s="1"/>
      <c r="X62" s="1"/>
      <c r="Y62" s="1"/>
      <c r="Z62" s="1"/>
    </row>
    <row r="63" spans="1:26" x14ac:dyDescent="0.2">
      <c r="A63" s="1"/>
      <c r="B63" s="7">
        <v>2194.1508749999975</v>
      </c>
      <c r="C63" s="8">
        <v>1</v>
      </c>
      <c r="D63" s="8">
        <v>1.4249999999999985</v>
      </c>
      <c r="E63" s="170">
        <v>0</v>
      </c>
      <c r="F63" s="170">
        <v>43.326135185414813</v>
      </c>
      <c r="G63" s="170">
        <v>141.90204841275823</v>
      </c>
      <c r="H63" s="170">
        <v>247.77733909749921</v>
      </c>
      <c r="I63" s="170">
        <v>0</v>
      </c>
      <c r="J63" s="170">
        <v>43.326135185414813</v>
      </c>
      <c r="K63" s="170">
        <v>141.90204841275823</v>
      </c>
      <c r="L63" s="170">
        <v>247.77733909749921</v>
      </c>
      <c r="M63" s="171">
        <v>1603.4268039315575</v>
      </c>
      <c r="N63" s="1"/>
      <c r="O63" s="1"/>
      <c r="P63" s="1"/>
      <c r="Q63" s="1"/>
      <c r="R63" s="1"/>
      <c r="S63" s="1"/>
      <c r="T63" s="1"/>
      <c r="U63" s="1"/>
      <c r="V63" s="1"/>
      <c r="W63" s="1"/>
      <c r="X63" s="1"/>
      <c r="Y63" s="1"/>
      <c r="Z63" s="1"/>
    </row>
    <row r="64" spans="1:26" x14ac:dyDescent="0.2">
      <c r="A64" s="1"/>
      <c r="B64" s="7">
        <v>2232.6447499999977</v>
      </c>
      <c r="C64" s="8">
        <v>1</v>
      </c>
      <c r="D64" s="8">
        <v>1.4499999999999986</v>
      </c>
      <c r="E64" s="170">
        <v>0</v>
      </c>
      <c r="F64" s="170">
        <v>33.333001140421921</v>
      </c>
      <c r="G64" s="170">
        <v>132.97307506473632</v>
      </c>
      <c r="H64" s="170">
        <v>240.07880155535</v>
      </c>
      <c r="I64" s="170">
        <v>0</v>
      </c>
      <c r="J64" s="170">
        <v>33.333001140421921</v>
      </c>
      <c r="K64" s="170">
        <v>132.97307506473632</v>
      </c>
      <c r="L64" s="170">
        <v>240.07880155535</v>
      </c>
      <c r="M64" s="171">
        <v>1631.5570987373746</v>
      </c>
      <c r="N64" s="1"/>
      <c r="O64" s="1"/>
      <c r="P64" s="1"/>
      <c r="Q64" s="1"/>
      <c r="R64" s="1"/>
      <c r="S64" s="1"/>
      <c r="T64" s="1"/>
      <c r="U64" s="1"/>
      <c r="V64" s="1"/>
      <c r="W64" s="1"/>
      <c r="X64" s="1"/>
      <c r="Y64" s="1"/>
      <c r="Z64" s="1"/>
    </row>
    <row r="65" spans="1:26" x14ac:dyDescent="0.2">
      <c r="A65" s="1"/>
      <c r="B65" s="7">
        <v>2271.1386249999978</v>
      </c>
      <c r="C65" s="8">
        <v>1</v>
      </c>
      <c r="D65" s="8">
        <v>1.4749999999999988</v>
      </c>
      <c r="E65" s="170">
        <v>0</v>
      </c>
      <c r="F65" s="170">
        <v>23.339867095429202</v>
      </c>
      <c r="G65" s="170">
        <v>124.04410171671454</v>
      </c>
      <c r="H65" s="170">
        <v>232.38026401320087</v>
      </c>
      <c r="I65" s="170">
        <v>0</v>
      </c>
      <c r="J65" s="170">
        <v>23.339867095429202</v>
      </c>
      <c r="K65" s="170">
        <v>124.04410171671454</v>
      </c>
      <c r="L65" s="170">
        <v>232.38026401320087</v>
      </c>
      <c r="M65" s="171">
        <v>1659.6873935431915</v>
      </c>
      <c r="N65" s="1"/>
      <c r="O65" s="1"/>
      <c r="P65" s="1"/>
      <c r="Q65" s="1"/>
      <c r="R65" s="1"/>
      <c r="S65" s="1"/>
      <c r="T65" s="1"/>
      <c r="U65" s="1"/>
      <c r="V65" s="1"/>
      <c r="W65" s="1"/>
      <c r="X65" s="1"/>
      <c r="Y65" s="1"/>
      <c r="Z65" s="1"/>
    </row>
    <row r="66" spans="1:26" x14ac:dyDescent="0.2">
      <c r="A66" s="1"/>
      <c r="B66" s="7">
        <v>2309.6324999999979</v>
      </c>
      <c r="C66" s="8">
        <v>1</v>
      </c>
      <c r="D66" s="8">
        <v>1.4999999999999987</v>
      </c>
      <c r="E66" s="170">
        <v>0</v>
      </c>
      <c r="F66" s="170">
        <v>13.34673305043648</v>
      </c>
      <c r="G66" s="170">
        <v>115.11512836869275</v>
      </c>
      <c r="H66" s="170">
        <v>224.68172647105169</v>
      </c>
      <c r="I66" s="170">
        <v>0</v>
      </c>
      <c r="J66" s="170">
        <v>13.34673305043648</v>
      </c>
      <c r="K66" s="170">
        <v>115.11512836869275</v>
      </c>
      <c r="L66" s="170">
        <v>224.68172647105169</v>
      </c>
      <c r="M66" s="171">
        <v>1687.8176883490084</v>
      </c>
      <c r="N66" s="1"/>
      <c r="O66" s="1"/>
      <c r="P66" s="1"/>
      <c r="Q66" s="1"/>
      <c r="R66" s="1"/>
      <c r="S66" s="1"/>
      <c r="T66" s="1"/>
      <c r="U66" s="1"/>
      <c r="V66" s="1"/>
      <c r="W66" s="1"/>
      <c r="X66" s="1"/>
      <c r="Y66" s="1"/>
      <c r="Z66" s="1"/>
    </row>
    <row r="67" spans="1:26" x14ac:dyDescent="0.2">
      <c r="A67" s="1"/>
      <c r="B67" s="7">
        <v>2348.126374999998</v>
      </c>
      <c r="C67" s="8">
        <v>1</v>
      </c>
      <c r="D67" s="8">
        <v>1.5249999999999988</v>
      </c>
      <c r="E67" s="170">
        <v>0</v>
      </c>
      <c r="F67" s="170">
        <v>0</v>
      </c>
      <c r="G67" s="170">
        <v>106.18615502067085</v>
      </c>
      <c r="H67" s="170">
        <v>216.98318892890251</v>
      </c>
      <c r="I67" s="170">
        <v>0</v>
      </c>
      <c r="J67" s="170">
        <v>0</v>
      </c>
      <c r="K67" s="170">
        <v>106.18615502067085</v>
      </c>
      <c r="L67" s="170">
        <v>216.98318892890251</v>
      </c>
      <c r="M67" s="171">
        <v>1715.9479831548254</v>
      </c>
      <c r="N67" s="1"/>
      <c r="O67" s="1"/>
      <c r="P67" s="1"/>
      <c r="Q67" s="1"/>
      <c r="R67" s="1"/>
      <c r="S67" s="1"/>
      <c r="T67" s="1"/>
      <c r="U67" s="1"/>
      <c r="V67" s="1"/>
      <c r="W67" s="1"/>
      <c r="X67" s="1"/>
      <c r="Y67" s="1"/>
      <c r="Z67" s="1"/>
    </row>
    <row r="68" spans="1:26" x14ac:dyDescent="0.2">
      <c r="A68" s="1"/>
      <c r="B68" s="7">
        <v>2386.6202499999981</v>
      </c>
      <c r="C68" s="8">
        <v>1</v>
      </c>
      <c r="D68" s="8">
        <v>1.5499999999999989</v>
      </c>
      <c r="E68" s="170">
        <v>0</v>
      </c>
      <c r="F68" s="170">
        <v>0</v>
      </c>
      <c r="G68" s="170">
        <v>97.257181672649125</v>
      </c>
      <c r="H68" s="170">
        <v>209.28465138675332</v>
      </c>
      <c r="I68" s="170">
        <v>0</v>
      </c>
      <c r="J68" s="170">
        <v>0</v>
      </c>
      <c r="K68" s="170">
        <v>97.257181672649125</v>
      </c>
      <c r="L68" s="170">
        <v>209.28465138675332</v>
      </c>
      <c r="M68" s="171">
        <v>1744.078277960642</v>
      </c>
      <c r="N68" s="1"/>
      <c r="O68" s="1"/>
      <c r="P68" s="1"/>
      <c r="Q68" s="1"/>
      <c r="R68" s="1"/>
      <c r="S68" s="1"/>
      <c r="T68" s="1"/>
      <c r="U68" s="1"/>
      <c r="V68" s="1"/>
      <c r="W68" s="1"/>
      <c r="X68" s="1"/>
      <c r="Y68" s="1"/>
      <c r="Z68" s="1"/>
    </row>
    <row r="69" spans="1:26" x14ac:dyDescent="0.2">
      <c r="A69" s="1"/>
      <c r="B69" s="7">
        <v>2425.1141249999982</v>
      </c>
      <c r="C69" s="8">
        <v>1</v>
      </c>
      <c r="D69" s="8">
        <v>1.5749999999999991</v>
      </c>
      <c r="E69" s="170">
        <v>0</v>
      </c>
      <c r="F69" s="170">
        <v>0</v>
      </c>
      <c r="G69" s="170">
        <v>88.328208324627226</v>
      </c>
      <c r="H69" s="170">
        <v>201.58611384460414</v>
      </c>
      <c r="I69" s="170">
        <v>0</v>
      </c>
      <c r="J69" s="170">
        <v>0</v>
      </c>
      <c r="K69" s="170">
        <v>88.328208324627226</v>
      </c>
      <c r="L69" s="170">
        <v>201.58611384460414</v>
      </c>
      <c r="M69" s="171">
        <v>1772.2085727664592</v>
      </c>
      <c r="N69" s="1"/>
      <c r="O69" s="1"/>
      <c r="P69" s="1"/>
      <c r="Q69" s="1"/>
      <c r="R69" s="1"/>
      <c r="S69" s="1"/>
      <c r="T69" s="1"/>
      <c r="U69" s="1"/>
      <c r="V69" s="1"/>
      <c r="W69" s="1"/>
      <c r="X69" s="1"/>
      <c r="Y69" s="1"/>
      <c r="Z69" s="1"/>
    </row>
    <row r="70" spans="1:26" x14ac:dyDescent="0.2">
      <c r="A70" s="1"/>
      <c r="B70" s="7">
        <v>2463.6079999999984</v>
      </c>
      <c r="C70" s="8">
        <v>1</v>
      </c>
      <c r="D70" s="8">
        <v>1.599999999999999</v>
      </c>
      <c r="E70" s="170">
        <v>0</v>
      </c>
      <c r="F70" s="170">
        <v>0</v>
      </c>
      <c r="G70" s="170">
        <v>79.399234976605385</v>
      </c>
      <c r="H70" s="170">
        <v>193.88757630245493</v>
      </c>
      <c r="I70" s="170">
        <v>0</v>
      </c>
      <c r="J70" s="170">
        <v>0</v>
      </c>
      <c r="K70" s="170">
        <v>79.399234976605385</v>
      </c>
      <c r="L70" s="170">
        <v>193.88757630245493</v>
      </c>
      <c r="M70" s="171">
        <v>1800.3388675722763</v>
      </c>
      <c r="N70" s="1"/>
      <c r="O70" s="1"/>
      <c r="P70" s="1"/>
      <c r="Q70" s="1"/>
      <c r="R70" s="1"/>
      <c r="S70" s="1"/>
      <c r="T70" s="1"/>
      <c r="U70" s="1"/>
      <c r="V70" s="1"/>
      <c r="W70" s="1"/>
      <c r="X70" s="1"/>
      <c r="Y70" s="1"/>
      <c r="Z70" s="1"/>
    </row>
    <row r="71" spans="1:26" x14ac:dyDescent="0.2">
      <c r="A71" s="1"/>
      <c r="B71" s="7">
        <v>2502.1018749999985</v>
      </c>
      <c r="C71" s="8">
        <v>1</v>
      </c>
      <c r="D71" s="8">
        <v>1.6249999999999991</v>
      </c>
      <c r="E71" s="170">
        <v>0</v>
      </c>
      <c r="F71" s="170">
        <v>0</v>
      </c>
      <c r="G71" s="170">
        <v>70.470261628583657</v>
      </c>
      <c r="H71" s="170">
        <v>186.18903876030586</v>
      </c>
      <c r="I71" s="170">
        <v>0</v>
      </c>
      <c r="J71" s="170">
        <v>0</v>
      </c>
      <c r="K71" s="170">
        <v>70.470261628583657</v>
      </c>
      <c r="L71" s="170">
        <v>186.18903876030586</v>
      </c>
      <c r="M71" s="171">
        <v>1828.469162378093</v>
      </c>
      <c r="N71" s="1"/>
      <c r="O71" s="1"/>
      <c r="P71" s="1"/>
      <c r="Q71" s="1"/>
      <c r="R71" s="1"/>
      <c r="S71" s="1"/>
      <c r="T71" s="1"/>
      <c r="U71" s="1"/>
      <c r="V71" s="1"/>
      <c r="W71" s="1"/>
      <c r="X71" s="1"/>
      <c r="Y71" s="1"/>
      <c r="Z71" s="1"/>
    </row>
    <row r="72" spans="1:26" x14ac:dyDescent="0.2">
      <c r="A72" s="1"/>
      <c r="B72" s="7">
        <v>2540.5957499999986</v>
      </c>
      <c r="C72" s="8">
        <v>1</v>
      </c>
      <c r="D72" s="8">
        <v>1.6499999999999992</v>
      </c>
      <c r="E72" s="170">
        <v>0</v>
      </c>
      <c r="F72" s="170">
        <v>0</v>
      </c>
      <c r="G72" s="170">
        <v>61.541288280561645</v>
      </c>
      <c r="H72" s="170">
        <v>178.49050121815662</v>
      </c>
      <c r="I72" s="170">
        <v>0</v>
      </c>
      <c r="J72" s="170">
        <v>0</v>
      </c>
      <c r="K72" s="170">
        <v>61.541288280561645</v>
      </c>
      <c r="L72" s="170">
        <v>178.49050121815662</v>
      </c>
      <c r="M72" s="171">
        <v>1856.5994571839101</v>
      </c>
      <c r="N72" s="1"/>
      <c r="O72" s="1"/>
      <c r="P72" s="1"/>
      <c r="Q72" s="1"/>
      <c r="R72" s="1"/>
      <c r="S72" s="1"/>
      <c r="T72" s="1"/>
      <c r="U72" s="1"/>
      <c r="V72" s="1"/>
      <c r="W72" s="1"/>
      <c r="X72" s="1"/>
      <c r="Y72" s="1"/>
      <c r="Z72" s="1"/>
    </row>
    <row r="73" spans="1:26" x14ac:dyDescent="0.2">
      <c r="A73" s="1"/>
      <c r="B73" s="7">
        <v>2579.0896249999987</v>
      </c>
      <c r="C73" s="8">
        <v>1</v>
      </c>
      <c r="D73" s="8">
        <v>1.6749999999999994</v>
      </c>
      <c r="E73" s="170">
        <v>0</v>
      </c>
      <c r="F73" s="170">
        <v>0</v>
      </c>
      <c r="G73" s="170">
        <v>52.612314932540087</v>
      </c>
      <c r="H73" s="170">
        <v>170.79196367600761</v>
      </c>
      <c r="I73" s="170">
        <v>0</v>
      </c>
      <c r="J73" s="170">
        <v>0</v>
      </c>
      <c r="K73" s="170">
        <v>52.612314932540087</v>
      </c>
      <c r="L73" s="170">
        <v>170.79196367600761</v>
      </c>
      <c r="M73" s="171">
        <v>1884.7297519897265</v>
      </c>
      <c r="N73" s="1"/>
      <c r="O73" s="1"/>
      <c r="P73" s="1"/>
      <c r="Q73" s="1"/>
      <c r="R73" s="1"/>
      <c r="S73" s="1"/>
      <c r="T73" s="1"/>
      <c r="U73" s="1"/>
      <c r="V73" s="1"/>
      <c r="W73" s="1"/>
      <c r="X73" s="1"/>
      <c r="Y73" s="1"/>
      <c r="Z73" s="1"/>
    </row>
    <row r="74" spans="1:26" x14ac:dyDescent="0.2">
      <c r="A74" s="1"/>
      <c r="B74" s="7">
        <v>2617.5834999999988</v>
      </c>
      <c r="C74" s="8">
        <v>1</v>
      </c>
      <c r="D74" s="8">
        <v>1.6999999999999993</v>
      </c>
      <c r="E74" s="170">
        <v>0</v>
      </c>
      <c r="F74" s="170">
        <v>0</v>
      </c>
      <c r="G74" s="170">
        <v>43.683341584518075</v>
      </c>
      <c r="H74" s="170">
        <v>163.09342613385832</v>
      </c>
      <c r="I74" s="170">
        <v>0</v>
      </c>
      <c r="J74" s="170">
        <v>0</v>
      </c>
      <c r="K74" s="170">
        <v>43.683341584518075</v>
      </c>
      <c r="L74" s="170">
        <v>163.09342613385832</v>
      </c>
      <c r="M74" s="171">
        <v>1912.8600467955439</v>
      </c>
      <c r="N74" s="1"/>
      <c r="O74" s="1"/>
      <c r="P74" s="1"/>
      <c r="Q74" s="1"/>
      <c r="R74" s="1"/>
      <c r="S74" s="1"/>
      <c r="T74" s="1"/>
      <c r="U74" s="1"/>
      <c r="V74" s="1"/>
      <c r="W74" s="1"/>
      <c r="X74" s="1"/>
      <c r="Y74" s="1"/>
      <c r="Z74" s="1"/>
    </row>
    <row r="75" spans="1:26" x14ac:dyDescent="0.2">
      <c r="A75" s="1"/>
      <c r="B75" s="7">
        <v>2656.0773749999989</v>
      </c>
      <c r="C75" s="8">
        <v>1</v>
      </c>
      <c r="D75" s="8">
        <v>1.7249999999999994</v>
      </c>
      <c r="E75" s="170">
        <v>0</v>
      </c>
      <c r="F75" s="170">
        <v>0</v>
      </c>
      <c r="G75" s="170">
        <v>34.754368236496234</v>
      </c>
      <c r="H75" s="170">
        <v>155.39488859170916</v>
      </c>
      <c r="I75" s="170">
        <v>0</v>
      </c>
      <c r="J75" s="170">
        <v>0</v>
      </c>
      <c r="K75" s="170">
        <v>34.754368236496234</v>
      </c>
      <c r="L75" s="170">
        <v>155.39488859170916</v>
      </c>
      <c r="M75" s="171">
        <v>1940.9903416013608</v>
      </c>
      <c r="N75" s="1"/>
      <c r="O75" s="1"/>
      <c r="P75" s="1"/>
      <c r="Q75" s="1"/>
      <c r="R75" s="1"/>
      <c r="S75" s="1"/>
      <c r="T75" s="1"/>
      <c r="U75" s="1"/>
      <c r="V75" s="1"/>
      <c r="W75" s="1"/>
      <c r="X75" s="1"/>
      <c r="Y75" s="1"/>
      <c r="Z75" s="1"/>
    </row>
    <row r="76" spans="1:26" x14ac:dyDescent="0.2">
      <c r="A76" s="1"/>
      <c r="B76" s="7">
        <v>2694.5712499999991</v>
      </c>
      <c r="C76" s="8">
        <v>1</v>
      </c>
      <c r="D76" s="8">
        <v>1.7499999999999996</v>
      </c>
      <c r="E76" s="170">
        <v>0</v>
      </c>
      <c r="F76" s="170">
        <v>0</v>
      </c>
      <c r="G76" s="170">
        <v>25.825394888474673</v>
      </c>
      <c r="H76" s="170">
        <v>147.69635104956009</v>
      </c>
      <c r="I76" s="170">
        <v>0</v>
      </c>
      <c r="J76" s="170">
        <v>0</v>
      </c>
      <c r="K76" s="170">
        <v>25.825394888474673</v>
      </c>
      <c r="L76" s="170">
        <v>147.69635104956009</v>
      </c>
      <c r="M76" s="171">
        <v>1969.1206364071772</v>
      </c>
      <c r="N76" s="1"/>
      <c r="O76" s="1"/>
      <c r="P76" s="1"/>
      <c r="Q76" s="1"/>
      <c r="R76" s="1"/>
      <c r="S76" s="1"/>
      <c r="T76" s="1"/>
      <c r="U76" s="1"/>
      <c r="V76" s="1"/>
      <c r="W76" s="1"/>
      <c r="X76" s="1"/>
      <c r="Y76" s="1"/>
      <c r="Z76" s="1"/>
    </row>
    <row r="77" spans="1:26" x14ac:dyDescent="0.2">
      <c r="A77" s="1"/>
      <c r="B77" s="7">
        <v>2733.0651249999992</v>
      </c>
      <c r="C77" s="8">
        <v>1</v>
      </c>
      <c r="D77" s="8">
        <v>1.7749999999999997</v>
      </c>
      <c r="E77" s="170">
        <v>0</v>
      </c>
      <c r="F77" s="170">
        <v>0</v>
      </c>
      <c r="G77" s="170">
        <v>16.896421540452661</v>
      </c>
      <c r="H77" s="170">
        <v>139.9978135074108</v>
      </c>
      <c r="I77" s="170">
        <v>0</v>
      </c>
      <c r="J77" s="170">
        <v>0</v>
      </c>
      <c r="K77" s="170">
        <v>16.896421540452661</v>
      </c>
      <c r="L77" s="170">
        <v>139.9978135074108</v>
      </c>
      <c r="M77" s="171">
        <v>1997.2509312129948</v>
      </c>
      <c r="N77" s="1"/>
      <c r="O77" s="1"/>
      <c r="P77" s="1"/>
      <c r="Q77" s="1"/>
      <c r="R77" s="1"/>
      <c r="S77" s="1"/>
      <c r="T77" s="1"/>
      <c r="U77" s="1"/>
      <c r="V77" s="1"/>
      <c r="W77" s="1"/>
      <c r="X77" s="1"/>
      <c r="Y77" s="1"/>
      <c r="Z77" s="1"/>
    </row>
    <row r="78" spans="1:26" x14ac:dyDescent="0.2">
      <c r="A78" s="1"/>
      <c r="B78" s="7">
        <v>2771.5589999999993</v>
      </c>
      <c r="C78" s="8">
        <v>1</v>
      </c>
      <c r="D78" s="8">
        <v>1.7999999999999996</v>
      </c>
      <c r="E78" s="170">
        <v>0</v>
      </c>
      <c r="F78" s="170">
        <v>0</v>
      </c>
      <c r="G78" s="170">
        <v>0</v>
      </c>
      <c r="H78" s="170">
        <v>132.29927596526161</v>
      </c>
      <c r="I78" s="170">
        <v>0</v>
      </c>
      <c r="J78" s="170">
        <v>0</v>
      </c>
      <c r="K78" s="170">
        <v>0</v>
      </c>
      <c r="L78" s="170">
        <v>132.29927596526161</v>
      </c>
      <c r="M78" s="171">
        <v>2025.3812260188113</v>
      </c>
      <c r="N78" s="1"/>
      <c r="O78" s="1"/>
      <c r="P78" s="1"/>
      <c r="Q78" s="1"/>
      <c r="R78" s="1"/>
      <c r="S78" s="1"/>
      <c r="T78" s="1"/>
      <c r="U78" s="1"/>
      <c r="V78" s="1"/>
      <c r="W78" s="1"/>
      <c r="X78" s="1"/>
      <c r="Y78" s="1"/>
      <c r="Z78" s="1"/>
    </row>
    <row r="79" spans="1:26" x14ac:dyDescent="0.2">
      <c r="A79" s="1"/>
      <c r="B79" s="7">
        <v>2810.0528749999994</v>
      </c>
      <c r="C79" s="8">
        <v>1</v>
      </c>
      <c r="D79" s="8">
        <v>1.8249999999999997</v>
      </c>
      <c r="E79" s="170">
        <v>0</v>
      </c>
      <c r="F79" s="170">
        <v>0</v>
      </c>
      <c r="G79" s="170">
        <v>0</v>
      </c>
      <c r="H79" s="170">
        <v>124.60073842311256</v>
      </c>
      <c r="I79" s="170">
        <v>0</v>
      </c>
      <c r="J79" s="170">
        <v>0</v>
      </c>
      <c r="K79" s="170">
        <v>0</v>
      </c>
      <c r="L79" s="170">
        <v>124.60073842311256</v>
      </c>
      <c r="M79" s="171">
        <v>2053.511520824628</v>
      </c>
      <c r="N79" s="1"/>
      <c r="O79" s="1"/>
      <c r="P79" s="1"/>
      <c r="Q79" s="1"/>
      <c r="R79" s="1"/>
      <c r="S79" s="1"/>
      <c r="T79" s="1"/>
      <c r="U79" s="1"/>
      <c r="V79" s="1"/>
      <c r="W79" s="1"/>
      <c r="X79" s="1"/>
      <c r="Y79" s="1"/>
      <c r="Z79" s="1"/>
    </row>
    <row r="80" spans="1:26" x14ac:dyDescent="0.2">
      <c r="A80" s="1"/>
      <c r="B80" s="7">
        <v>2848.5467499999995</v>
      </c>
      <c r="C80" s="8">
        <v>1</v>
      </c>
      <c r="D80" s="8">
        <v>1.8499999999999999</v>
      </c>
      <c r="E80" s="170">
        <v>0</v>
      </c>
      <c r="F80" s="170">
        <v>0</v>
      </c>
      <c r="G80" s="170">
        <v>0</v>
      </c>
      <c r="H80" s="170">
        <v>116.90220088096338</v>
      </c>
      <c r="I80" s="170">
        <v>0</v>
      </c>
      <c r="J80" s="170">
        <v>0</v>
      </c>
      <c r="K80" s="170">
        <v>0</v>
      </c>
      <c r="L80" s="170">
        <v>116.90220088096338</v>
      </c>
      <c r="M80" s="171">
        <v>2081.6418156304453</v>
      </c>
      <c r="N80" s="1"/>
      <c r="O80" s="1"/>
      <c r="P80" s="1"/>
      <c r="Q80" s="1"/>
      <c r="R80" s="1"/>
      <c r="S80" s="1"/>
      <c r="T80" s="1"/>
      <c r="U80" s="1"/>
      <c r="V80" s="1"/>
      <c r="W80" s="1"/>
      <c r="X80" s="1"/>
      <c r="Y80" s="1"/>
      <c r="Z80" s="1"/>
    </row>
    <row r="81" spans="1:26" x14ac:dyDescent="0.2">
      <c r="A81" s="1"/>
      <c r="B81" s="7">
        <v>2887.0406249999996</v>
      </c>
      <c r="C81" s="8">
        <v>1</v>
      </c>
      <c r="D81" s="8">
        <v>1.875</v>
      </c>
      <c r="E81" s="170">
        <v>0</v>
      </c>
      <c r="F81" s="170">
        <v>0</v>
      </c>
      <c r="G81" s="170">
        <v>0</v>
      </c>
      <c r="H81" s="170">
        <v>109.20366333881415</v>
      </c>
      <c r="I81" s="170">
        <v>0</v>
      </c>
      <c r="J81" s="170">
        <v>0</v>
      </c>
      <c r="K81" s="170">
        <v>0</v>
      </c>
      <c r="L81" s="170">
        <v>109.20366333881415</v>
      </c>
      <c r="M81" s="171">
        <v>2109.7721104362618</v>
      </c>
      <c r="N81" s="1"/>
      <c r="O81" s="1"/>
      <c r="P81" s="1"/>
      <c r="Q81" s="1"/>
      <c r="R81" s="1"/>
      <c r="S81" s="1"/>
      <c r="T81" s="1"/>
      <c r="U81" s="1"/>
      <c r="V81" s="1"/>
      <c r="W81" s="1"/>
      <c r="X81" s="1"/>
      <c r="Y81" s="1"/>
      <c r="Z81" s="1"/>
    </row>
    <row r="82" spans="1:26" x14ac:dyDescent="0.2">
      <c r="A82" s="1"/>
      <c r="B82" s="7">
        <v>2925.5344999999998</v>
      </c>
      <c r="C82" s="8">
        <v>1</v>
      </c>
      <c r="D82" s="8">
        <v>1.9</v>
      </c>
      <c r="E82" s="170">
        <v>0</v>
      </c>
      <c r="F82" s="170">
        <v>0</v>
      </c>
      <c r="G82" s="170">
        <v>0</v>
      </c>
      <c r="H82" s="170">
        <v>101.50512579666497</v>
      </c>
      <c r="I82" s="170">
        <v>0</v>
      </c>
      <c r="J82" s="170">
        <v>0</v>
      </c>
      <c r="K82" s="170">
        <v>0</v>
      </c>
      <c r="L82" s="170">
        <v>101.50512579666497</v>
      </c>
      <c r="M82" s="171">
        <v>2137.9024052420791</v>
      </c>
      <c r="N82" s="1"/>
      <c r="O82" s="1"/>
      <c r="P82" s="1"/>
      <c r="Q82" s="1"/>
      <c r="R82" s="1"/>
      <c r="S82" s="1"/>
      <c r="T82" s="1"/>
      <c r="U82" s="1"/>
      <c r="V82" s="1"/>
      <c r="W82" s="1"/>
      <c r="X82" s="1"/>
      <c r="Y82" s="1"/>
      <c r="Z82" s="1"/>
    </row>
    <row r="83" spans="1:26" x14ac:dyDescent="0.2">
      <c r="A83" s="1"/>
      <c r="B83" s="7">
        <v>2964.0283749999999</v>
      </c>
      <c r="C83" s="8">
        <v>1</v>
      </c>
      <c r="D83" s="8">
        <v>1.925</v>
      </c>
      <c r="E83" s="170">
        <v>0</v>
      </c>
      <c r="F83" s="170">
        <v>0</v>
      </c>
      <c r="G83" s="170">
        <v>0</v>
      </c>
      <c r="H83" s="170">
        <v>93.806588254515901</v>
      </c>
      <c r="I83" s="170">
        <v>0</v>
      </c>
      <c r="J83" s="170">
        <v>0</v>
      </c>
      <c r="K83" s="170">
        <v>0</v>
      </c>
      <c r="L83" s="170">
        <v>93.806588254515901</v>
      </c>
      <c r="M83" s="171">
        <v>2166.032700047896</v>
      </c>
      <c r="N83" s="1"/>
      <c r="O83" s="1"/>
      <c r="P83" s="1"/>
      <c r="Q83" s="1"/>
      <c r="R83" s="1"/>
      <c r="S83" s="1"/>
      <c r="T83" s="1"/>
      <c r="U83" s="1"/>
      <c r="V83" s="1"/>
      <c r="W83" s="1"/>
      <c r="X83" s="1"/>
      <c r="Y83" s="1"/>
      <c r="Z83" s="1"/>
    </row>
    <row r="84" spans="1:26" x14ac:dyDescent="0.2">
      <c r="A84" s="1"/>
      <c r="B84" s="7">
        <v>3002.52225</v>
      </c>
      <c r="C84" s="8">
        <v>1</v>
      </c>
      <c r="D84" s="8">
        <v>1.9500000000000002</v>
      </c>
      <c r="E84" s="170">
        <v>0</v>
      </c>
      <c r="F84" s="170">
        <v>0</v>
      </c>
      <c r="G84" s="170">
        <v>0</v>
      </c>
      <c r="H84" s="170">
        <v>86.108050712366676</v>
      </c>
      <c r="I84" s="170">
        <v>0</v>
      </c>
      <c r="J84" s="170">
        <v>0</v>
      </c>
      <c r="K84" s="170">
        <v>0</v>
      </c>
      <c r="L84" s="170">
        <v>86.108050712366676</v>
      </c>
      <c r="M84" s="171">
        <v>2194.1629948537129</v>
      </c>
      <c r="N84" s="1"/>
      <c r="O84" s="1"/>
      <c r="P84" s="1"/>
      <c r="Q84" s="1"/>
      <c r="R84" s="1"/>
      <c r="S84" s="1"/>
      <c r="T84" s="1"/>
      <c r="U84" s="1"/>
      <c r="V84" s="1"/>
      <c r="W84" s="1"/>
      <c r="X84" s="1"/>
      <c r="Y84" s="1"/>
      <c r="Z84" s="1"/>
    </row>
    <row r="85" spans="1:26" x14ac:dyDescent="0.2">
      <c r="A85" s="1"/>
      <c r="B85" s="7">
        <v>3041.0161250000001</v>
      </c>
      <c r="C85" s="8">
        <v>1</v>
      </c>
      <c r="D85" s="8">
        <v>1.9750000000000003</v>
      </c>
      <c r="E85" s="170">
        <v>0</v>
      </c>
      <c r="F85" s="170">
        <v>0</v>
      </c>
      <c r="G85" s="170">
        <v>0</v>
      </c>
      <c r="H85" s="170">
        <v>78.40951317021738</v>
      </c>
      <c r="I85" s="170">
        <v>0</v>
      </c>
      <c r="J85" s="170">
        <v>0</v>
      </c>
      <c r="K85" s="170">
        <v>0</v>
      </c>
      <c r="L85" s="170">
        <v>78.40951317021738</v>
      </c>
      <c r="M85" s="171">
        <v>2222.2932896595303</v>
      </c>
      <c r="N85" s="1"/>
      <c r="O85" s="1"/>
      <c r="P85" s="1"/>
      <c r="Q85" s="1"/>
      <c r="R85" s="1"/>
      <c r="S85" s="1"/>
      <c r="T85" s="1"/>
      <c r="U85" s="1"/>
      <c r="V85" s="1"/>
      <c r="W85" s="1"/>
      <c r="X85" s="1"/>
      <c r="Y85" s="1"/>
      <c r="Z85" s="1"/>
    </row>
    <row r="86" spans="1:26" x14ac:dyDescent="0.2">
      <c r="A86" s="1"/>
      <c r="B86" s="7">
        <v>3079.51</v>
      </c>
      <c r="C86" s="8">
        <v>1</v>
      </c>
      <c r="D86" s="8">
        <v>2.0000000000000004</v>
      </c>
      <c r="E86" s="170">
        <v>0</v>
      </c>
      <c r="F86" s="170">
        <v>0</v>
      </c>
      <c r="G86" s="170">
        <v>0</v>
      </c>
      <c r="H86" s="170">
        <v>70.710975628068368</v>
      </c>
      <c r="I86" s="170">
        <v>0</v>
      </c>
      <c r="J86" s="170">
        <v>0</v>
      </c>
      <c r="K86" s="170">
        <v>0</v>
      </c>
      <c r="L86" s="170">
        <v>70.710975628068368</v>
      </c>
      <c r="M86" s="171">
        <v>2250.4235844653467</v>
      </c>
      <c r="N86" s="1"/>
      <c r="O86" s="1"/>
      <c r="P86" s="1"/>
      <c r="Q86" s="1"/>
      <c r="R86" s="1"/>
      <c r="S86" s="1"/>
      <c r="T86" s="1"/>
      <c r="U86" s="1"/>
      <c r="V86" s="1"/>
      <c r="W86" s="1"/>
      <c r="X86" s="1"/>
      <c r="Y86" s="1"/>
      <c r="Z86" s="1"/>
    </row>
    <row r="87" spans="1:26" x14ac:dyDescent="0.2">
      <c r="A87" s="1"/>
      <c r="B87" s="7">
        <v>3118.0038750000003</v>
      </c>
      <c r="C87" s="8">
        <v>1</v>
      </c>
      <c r="D87" s="8">
        <v>2.0250000000000004</v>
      </c>
      <c r="E87" s="170">
        <v>0</v>
      </c>
      <c r="F87" s="170">
        <v>0</v>
      </c>
      <c r="G87" s="170">
        <v>0</v>
      </c>
      <c r="H87" s="170">
        <v>63.0124380859192</v>
      </c>
      <c r="I87" s="170">
        <v>0</v>
      </c>
      <c r="J87" s="170">
        <v>0</v>
      </c>
      <c r="K87" s="170">
        <v>0</v>
      </c>
      <c r="L87" s="170">
        <v>63.0124380859192</v>
      </c>
      <c r="M87" s="171">
        <v>2278.5538792711636</v>
      </c>
      <c r="N87" s="1"/>
      <c r="O87" s="1"/>
      <c r="P87" s="1"/>
      <c r="Q87" s="1"/>
      <c r="R87" s="1"/>
      <c r="S87" s="1"/>
      <c r="T87" s="1"/>
      <c r="U87" s="1"/>
      <c r="V87" s="1"/>
      <c r="W87" s="1"/>
      <c r="X87" s="1"/>
      <c r="Y87" s="1"/>
      <c r="Z87" s="1"/>
    </row>
    <row r="88" spans="1:26" x14ac:dyDescent="0.2">
      <c r="A88" s="1"/>
      <c r="B88" s="7">
        <v>3156.4977500000005</v>
      </c>
      <c r="C88" s="8">
        <v>1</v>
      </c>
      <c r="D88" s="8">
        <v>2.0500000000000003</v>
      </c>
      <c r="E88" s="170">
        <v>0</v>
      </c>
      <c r="F88" s="170">
        <v>0</v>
      </c>
      <c r="G88" s="170">
        <v>0</v>
      </c>
      <c r="H88" s="170">
        <v>55.313900543770018</v>
      </c>
      <c r="I88" s="170">
        <v>0</v>
      </c>
      <c r="J88" s="170">
        <v>0</v>
      </c>
      <c r="K88" s="170">
        <v>0</v>
      </c>
      <c r="L88" s="170">
        <v>55.313900543770018</v>
      </c>
      <c r="M88" s="171">
        <v>2306.6841740769801</v>
      </c>
      <c r="N88" s="1"/>
      <c r="O88" s="1"/>
      <c r="P88" s="1"/>
      <c r="Q88" s="1"/>
      <c r="R88" s="1"/>
      <c r="S88" s="1"/>
      <c r="T88" s="1"/>
      <c r="U88" s="1"/>
      <c r="V88" s="1"/>
      <c r="W88" s="1"/>
      <c r="X88" s="1"/>
      <c r="Y88" s="1"/>
      <c r="Z88" s="1"/>
    </row>
    <row r="89" spans="1:26" x14ac:dyDescent="0.2">
      <c r="A89" s="1"/>
      <c r="B89" s="7">
        <v>3194.9916250000006</v>
      </c>
      <c r="C89" s="8">
        <v>1</v>
      </c>
      <c r="D89" s="8">
        <v>2.0750000000000006</v>
      </c>
      <c r="E89" s="170">
        <v>0</v>
      </c>
      <c r="F89" s="170">
        <v>0</v>
      </c>
      <c r="G89" s="170">
        <v>0</v>
      </c>
      <c r="H89" s="170">
        <v>47.615363001620786</v>
      </c>
      <c r="I89" s="170">
        <v>0</v>
      </c>
      <c r="J89" s="170">
        <v>0</v>
      </c>
      <c r="K89" s="170">
        <v>0</v>
      </c>
      <c r="L89" s="170">
        <v>47.615363001620786</v>
      </c>
      <c r="M89" s="171">
        <v>2334.814468882797</v>
      </c>
      <c r="N89" s="1"/>
      <c r="O89" s="1"/>
      <c r="P89" s="1"/>
      <c r="Q89" s="1"/>
      <c r="R89" s="1"/>
      <c r="S89" s="1"/>
      <c r="T89" s="1"/>
      <c r="U89" s="1"/>
      <c r="V89" s="1"/>
      <c r="W89" s="1"/>
      <c r="X89" s="1"/>
      <c r="Y89" s="1"/>
      <c r="Z89" s="1"/>
    </row>
    <row r="90" spans="1:26" x14ac:dyDescent="0.2">
      <c r="A90" s="1"/>
      <c r="B90" s="7">
        <v>3233.4855000000007</v>
      </c>
      <c r="C90" s="8">
        <v>1</v>
      </c>
      <c r="D90" s="8">
        <v>2.1000000000000005</v>
      </c>
      <c r="E90" s="170">
        <v>0</v>
      </c>
      <c r="F90" s="170">
        <v>0</v>
      </c>
      <c r="G90" s="170">
        <v>0</v>
      </c>
      <c r="H90" s="170">
        <v>39.91682545947161</v>
      </c>
      <c r="I90" s="170">
        <v>0</v>
      </c>
      <c r="J90" s="170">
        <v>0</v>
      </c>
      <c r="K90" s="170">
        <v>0</v>
      </c>
      <c r="L90" s="170">
        <v>39.91682545947161</v>
      </c>
      <c r="M90" s="171">
        <v>2362.9447636886148</v>
      </c>
      <c r="N90" s="1"/>
      <c r="O90" s="1"/>
      <c r="P90" s="1"/>
      <c r="Q90" s="1"/>
      <c r="R90" s="1"/>
      <c r="S90" s="1"/>
      <c r="T90" s="1"/>
      <c r="U90" s="1"/>
      <c r="V90" s="1"/>
      <c r="W90" s="1"/>
      <c r="X90" s="1"/>
      <c r="Y90" s="1"/>
      <c r="Z90" s="1"/>
    </row>
    <row r="91" spans="1:26" x14ac:dyDescent="0.2">
      <c r="A91" s="1"/>
      <c r="B91" s="7">
        <v>3271.9793750000008</v>
      </c>
      <c r="C91" s="8">
        <v>1</v>
      </c>
      <c r="D91" s="8">
        <v>2.1250000000000009</v>
      </c>
      <c r="E91" s="170">
        <v>0</v>
      </c>
      <c r="F91" s="170">
        <v>0</v>
      </c>
      <c r="G91" s="170">
        <v>0</v>
      </c>
      <c r="H91" s="170">
        <v>32.218287917322492</v>
      </c>
      <c r="I91" s="170">
        <v>0</v>
      </c>
      <c r="J91" s="170">
        <v>0</v>
      </c>
      <c r="K91" s="170">
        <v>0</v>
      </c>
      <c r="L91" s="170">
        <v>32.218287917322492</v>
      </c>
      <c r="M91" s="171">
        <v>2391.0750584944312</v>
      </c>
      <c r="N91" s="1"/>
      <c r="O91" s="1"/>
      <c r="P91" s="1"/>
      <c r="Q91" s="1"/>
      <c r="R91" s="1"/>
      <c r="S91" s="1"/>
      <c r="T91" s="1"/>
      <c r="U91" s="1"/>
      <c r="V91" s="1"/>
      <c r="W91" s="1"/>
      <c r="X91" s="1"/>
      <c r="Y91" s="1"/>
      <c r="Z91" s="1"/>
    </row>
    <row r="92" spans="1:26" x14ac:dyDescent="0.2">
      <c r="A92" s="1"/>
      <c r="B92" s="7">
        <v>3310.4732500000009</v>
      </c>
      <c r="C92" s="8">
        <v>1</v>
      </c>
      <c r="D92" s="8">
        <v>2.1500000000000008</v>
      </c>
      <c r="E92" s="170">
        <v>0</v>
      </c>
      <c r="F92" s="170">
        <v>0</v>
      </c>
      <c r="G92" s="170">
        <v>0</v>
      </c>
      <c r="H92" s="170">
        <v>24.519750375173313</v>
      </c>
      <c r="I92" s="170">
        <v>0</v>
      </c>
      <c r="J92" s="170">
        <v>0</v>
      </c>
      <c r="K92" s="170">
        <v>0</v>
      </c>
      <c r="L92" s="170">
        <v>24.519750375173313</v>
      </c>
      <c r="M92" s="171">
        <v>2419.2053533002486</v>
      </c>
      <c r="N92" s="1"/>
      <c r="O92" s="1"/>
      <c r="P92" s="1"/>
      <c r="Q92" s="1"/>
      <c r="R92" s="1"/>
      <c r="S92" s="1"/>
      <c r="T92" s="1"/>
      <c r="U92" s="1"/>
      <c r="V92" s="1"/>
      <c r="W92" s="1"/>
      <c r="X92" s="1"/>
      <c r="Y92" s="1"/>
      <c r="Z92" s="1"/>
    </row>
    <row r="93" spans="1:26" x14ac:dyDescent="0.2">
      <c r="A93" s="1"/>
      <c r="B93" s="7">
        <v>3348.967125000001</v>
      </c>
      <c r="C93" s="8">
        <v>1</v>
      </c>
      <c r="D93" s="8">
        <v>2.1750000000000007</v>
      </c>
      <c r="E93" s="170">
        <v>0</v>
      </c>
      <c r="F93" s="170">
        <v>0</v>
      </c>
      <c r="G93" s="170">
        <v>0</v>
      </c>
      <c r="H93" s="170">
        <v>16.821212833024191</v>
      </c>
      <c r="I93" s="170">
        <v>0</v>
      </c>
      <c r="J93" s="170">
        <v>0</v>
      </c>
      <c r="K93" s="170">
        <v>0</v>
      </c>
      <c r="L93" s="170">
        <v>16.821212833024191</v>
      </c>
      <c r="M93" s="171">
        <v>2447.335648106065</v>
      </c>
      <c r="N93" s="1"/>
      <c r="O93" s="1"/>
      <c r="P93" s="1"/>
      <c r="Q93" s="1"/>
      <c r="R93" s="1"/>
      <c r="S93" s="1"/>
      <c r="T93" s="1"/>
      <c r="U93" s="1"/>
      <c r="V93" s="1"/>
      <c r="W93" s="1"/>
      <c r="X93" s="1"/>
      <c r="Y93" s="1"/>
      <c r="Z93" s="1"/>
    </row>
    <row r="94" spans="1:26" x14ac:dyDescent="0.2">
      <c r="A94" s="1"/>
      <c r="B94" s="7">
        <v>3387.4610000000011</v>
      </c>
      <c r="C94" s="8">
        <v>1</v>
      </c>
      <c r="D94" s="8">
        <v>2.2000000000000011</v>
      </c>
      <c r="E94" s="170">
        <v>0</v>
      </c>
      <c r="F94" s="170">
        <v>0</v>
      </c>
      <c r="G94" s="170">
        <v>0</v>
      </c>
      <c r="H94" s="170">
        <v>0</v>
      </c>
      <c r="I94" s="170">
        <v>0</v>
      </c>
      <c r="J94" s="170">
        <v>0</v>
      </c>
      <c r="K94" s="170">
        <v>0</v>
      </c>
      <c r="L94" s="170">
        <v>0</v>
      </c>
      <c r="M94" s="171">
        <v>2475.4659429118819</v>
      </c>
      <c r="N94" s="1"/>
      <c r="O94" s="1"/>
      <c r="P94" s="1"/>
      <c r="Q94" s="1"/>
      <c r="R94" s="1"/>
      <c r="S94" s="1"/>
      <c r="T94" s="1"/>
      <c r="U94" s="1"/>
      <c r="V94" s="1"/>
      <c r="W94" s="1"/>
      <c r="X94" s="1"/>
      <c r="Y94" s="1"/>
      <c r="Z94" s="1"/>
    </row>
    <row r="95" spans="1:26" x14ac:dyDescent="0.2">
      <c r="A95" s="1"/>
      <c r="B95" s="7">
        <v>3425.9548750000013</v>
      </c>
      <c r="C95" s="8">
        <v>1</v>
      </c>
      <c r="D95" s="8">
        <v>2.225000000000001</v>
      </c>
      <c r="E95" s="170">
        <v>0</v>
      </c>
      <c r="F95" s="170">
        <v>0</v>
      </c>
      <c r="G95" s="170">
        <v>0</v>
      </c>
      <c r="H95" s="170">
        <v>0</v>
      </c>
      <c r="I95" s="170">
        <v>0</v>
      </c>
      <c r="J95" s="170">
        <v>0</v>
      </c>
      <c r="K95" s="170">
        <v>0</v>
      </c>
      <c r="L95" s="170">
        <v>0</v>
      </c>
      <c r="M95" s="171">
        <v>2503.5962377176993</v>
      </c>
      <c r="N95" s="1"/>
      <c r="O95" s="1"/>
      <c r="P95" s="1"/>
      <c r="Q95" s="1"/>
      <c r="R95" s="1"/>
      <c r="S95" s="1"/>
      <c r="T95" s="1"/>
      <c r="U95" s="1"/>
      <c r="V95" s="1"/>
      <c r="W95" s="1"/>
      <c r="X95" s="1"/>
      <c r="Y95" s="1"/>
      <c r="Z95" s="1"/>
    </row>
    <row r="96" spans="1:26" x14ac:dyDescent="0.2">
      <c r="A96" s="1"/>
      <c r="B96" s="7">
        <v>3464.4487500000014</v>
      </c>
      <c r="C96" s="8">
        <v>1</v>
      </c>
      <c r="D96" s="8">
        <v>2.2500000000000009</v>
      </c>
      <c r="E96" s="170">
        <v>0</v>
      </c>
      <c r="F96" s="170">
        <v>0</v>
      </c>
      <c r="G96" s="170">
        <v>0</v>
      </c>
      <c r="H96" s="170">
        <v>0</v>
      </c>
      <c r="I96" s="170">
        <v>0</v>
      </c>
      <c r="J96" s="170">
        <v>0</v>
      </c>
      <c r="K96" s="170">
        <v>0</v>
      </c>
      <c r="L96" s="170">
        <v>0</v>
      </c>
      <c r="M96" s="171">
        <v>2527.7910480556939</v>
      </c>
      <c r="N96" s="1"/>
      <c r="O96" s="1"/>
      <c r="P96" s="1"/>
      <c r="Q96" s="1"/>
      <c r="R96" s="1"/>
      <c r="S96" s="1"/>
      <c r="T96" s="1"/>
      <c r="U96" s="1"/>
      <c r="V96" s="1"/>
      <c r="W96" s="1"/>
      <c r="X96" s="1"/>
      <c r="Y96" s="1"/>
      <c r="Z96" s="1"/>
    </row>
    <row r="97" spans="1:26" x14ac:dyDescent="0.2">
      <c r="A97" s="1"/>
      <c r="B97" s="7">
        <v>3502.9426250000015</v>
      </c>
      <c r="C97" s="8">
        <v>1</v>
      </c>
      <c r="D97" s="8">
        <v>2.2750000000000012</v>
      </c>
      <c r="E97" s="170">
        <v>0</v>
      </c>
      <c r="F97" s="170">
        <v>0</v>
      </c>
      <c r="G97" s="170">
        <v>0</v>
      </c>
      <c r="H97" s="170">
        <v>0</v>
      </c>
      <c r="I97" s="170">
        <v>0</v>
      </c>
      <c r="J97" s="170">
        <v>0</v>
      </c>
      <c r="K97" s="170">
        <v>0</v>
      </c>
      <c r="L97" s="170">
        <v>0</v>
      </c>
      <c r="M97" s="171">
        <v>2556.2815083256201</v>
      </c>
      <c r="N97" s="1"/>
      <c r="O97" s="1"/>
      <c r="P97" s="1"/>
      <c r="Q97" s="1"/>
      <c r="R97" s="1"/>
      <c r="S97" s="1"/>
      <c r="T97" s="1"/>
      <c r="U97" s="1"/>
      <c r="V97" s="1"/>
      <c r="W97" s="1"/>
      <c r="X97" s="1"/>
      <c r="Y97" s="1"/>
      <c r="Z97" s="1"/>
    </row>
    <row r="98" spans="1:26" x14ac:dyDescent="0.2">
      <c r="A98" s="1"/>
      <c r="B98" s="7">
        <v>3541.4365000000016</v>
      </c>
      <c r="C98" s="8">
        <v>1</v>
      </c>
      <c r="D98" s="8">
        <v>2.3000000000000012</v>
      </c>
      <c r="E98" s="170">
        <v>0</v>
      </c>
      <c r="F98" s="170">
        <v>0</v>
      </c>
      <c r="G98" s="170">
        <v>0</v>
      </c>
      <c r="H98" s="170">
        <v>0</v>
      </c>
      <c r="I98" s="170">
        <v>0</v>
      </c>
      <c r="J98" s="170">
        <v>0</v>
      </c>
      <c r="K98" s="170">
        <v>0</v>
      </c>
      <c r="L98" s="170">
        <v>0</v>
      </c>
      <c r="M98" s="171">
        <v>2584.7719685955462</v>
      </c>
      <c r="N98" s="1"/>
      <c r="O98" s="1"/>
      <c r="P98" s="1"/>
      <c r="Q98" s="1"/>
      <c r="R98" s="1"/>
      <c r="S98" s="1"/>
      <c r="T98" s="1"/>
      <c r="U98" s="1"/>
      <c r="V98" s="1"/>
      <c r="W98" s="1"/>
      <c r="X98" s="1"/>
      <c r="Y98" s="1"/>
      <c r="Z98" s="1"/>
    </row>
    <row r="99" spans="1:26" x14ac:dyDescent="0.2">
      <c r="A99" s="1"/>
      <c r="B99" s="7">
        <v>3579.9303750000017</v>
      </c>
      <c r="C99" s="8">
        <v>1</v>
      </c>
      <c r="D99" s="8">
        <v>2.3250000000000015</v>
      </c>
      <c r="E99" s="170">
        <v>0</v>
      </c>
      <c r="F99" s="170">
        <v>0</v>
      </c>
      <c r="G99" s="170">
        <v>0</v>
      </c>
      <c r="H99" s="170">
        <v>0</v>
      </c>
      <c r="I99" s="170">
        <v>0</v>
      </c>
      <c r="J99" s="170">
        <v>0</v>
      </c>
      <c r="K99" s="170">
        <v>0</v>
      </c>
      <c r="L99" s="170">
        <v>0</v>
      </c>
      <c r="M99" s="171">
        <v>2613.2624288654715</v>
      </c>
      <c r="N99" s="1"/>
      <c r="O99" s="1"/>
      <c r="P99" s="1"/>
      <c r="Q99" s="1"/>
      <c r="R99" s="1"/>
      <c r="S99" s="1"/>
      <c r="T99" s="1"/>
      <c r="U99" s="1"/>
      <c r="V99" s="1"/>
      <c r="W99" s="1"/>
      <c r="X99" s="1"/>
      <c r="Y99" s="1"/>
      <c r="Z99" s="1"/>
    </row>
    <row r="100" spans="1:26" x14ac:dyDescent="0.2">
      <c r="A100" s="1"/>
      <c r="B100" s="7">
        <v>3618.4242500000018</v>
      </c>
      <c r="C100" s="8">
        <v>1</v>
      </c>
      <c r="D100" s="8">
        <v>2.3500000000000014</v>
      </c>
      <c r="E100" s="170">
        <v>0</v>
      </c>
      <c r="F100" s="170">
        <v>0</v>
      </c>
      <c r="G100" s="170">
        <v>0</v>
      </c>
      <c r="H100" s="170">
        <v>0</v>
      </c>
      <c r="I100" s="170">
        <v>0</v>
      </c>
      <c r="J100" s="170">
        <v>0</v>
      </c>
      <c r="K100" s="170">
        <v>0</v>
      </c>
      <c r="L100" s="170">
        <v>0</v>
      </c>
      <c r="M100" s="171">
        <v>2641.7528891353977</v>
      </c>
      <c r="N100" s="1"/>
      <c r="O100" s="1"/>
      <c r="P100" s="1"/>
      <c r="Q100" s="1"/>
      <c r="R100" s="1"/>
      <c r="S100" s="1"/>
      <c r="T100" s="1"/>
      <c r="U100" s="1"/>
      <c r="V100" s="1"/>
      <c r="W100" s="1"/>
      <c r="X100" s="1"/>
      <c r="Y100" s="1"/>
      <c r="Z100" s="1"/>
    </row>
    <row r="101" spans="1:26" x14ac:dyDescent="0.2">
      <c r="A101" s="1"/>
      <c r="B101" s="7">
        <v>3656.918125000002</v>
      </c>
      <c r="C101" s="8">
        <v>1</v>
      </c>
      <c r="D101" s="8">
        <v>2.3750000000000013</v>
      </c>
      <c r="E101" s="170">
        <v>0</v>
      </c>
      <c r="F101" s="170">
        <v>0</v>
      </c>
      <c r="G101" s="170">
        <v>0</v>
      </c>
      <c r="H101" s="170">
        <v>0</v>
      </c>
      <c r="I101" s="170">
        <v>0</v>
      </c>
      <c r="J101" s="170">
        <v>0</v>
      </c>
      <c r="K101" s="170">
        <v>0</v>
      </c>
      <c r="L101" s="170">
        <v>0</v>
      </c>
      <c r="M101" s="171">
        <v>2670.2433494053234</v>
      </c>
      <c r="N101" s="1"/>
      <c r="O101" s="1"/>
      <c r="P101" s="1"/>
      <c r="Q101" s="1"/>
      <c r="R101" s="1"/>
      <c r="S101" s="1"/>
      <c r="T101" s="1"/>
      <c r="U101" s="1"/>
      <c r="V101" s="1"/>
      <c r="W101" s="1"/>
      <c r="X101" s="1"/>
      <c r="Y101" s="1"/>
      <c r="Z101" s="1"/>
    </row>
    <row r="102" spans="1:26" x14ac:dyDescent="0.2">
      <c r="A102" s="1"/>
      <c r="B102" s="9">
        <v>3695.4120000000021</v>
      </c>
      <c r="C102" s="10">
        <v>1</v>
      </c>
      <c r="D102" s="10">
        <v>2.4000000000000017</v>
      </c>
      <c r="E102" s="170">
        <v>-84.826730543600206</v>
      </c>
      <c r="F102" s="170">
        <v>-99.667037861746707</v>
      </c>
      <c r="G102" s="170">
        <v>-79.813635478660402</v>
      </c>
      <c r="H102" s="170">
        <v>-7.9333547271736498</v>
      </c>
      <c r="I102" s="170">
        <v>-103.702297208147</v>
      </c>
      <c r="J102" s="170">
        <v>-99.667037861746707</v>
      </c>
      <c r="K102" s="170">
        <v>-79.813635478660402</v>
      </c>
      <c r="L102" s="170">
        <v>-7.9333547271736498</v>
      </c>
      <c r="M102" s="171">
        <v>2699.7836316550402</v>
      </c>
      <c r="N102" s="1"/>
      <c r="O102" s="1"/>
      <c r="P102" s="1"/>
      <c r="Q102" s="1"/>
      <c r="R102" s="1"/>
      <c r="S102" s="1"/>
      <c r="T102" s="1"/>
      <c r="U102" s="1"/>
      <c r="V102" s="1"/>
      <c r="W102" s="1"/>
      <c r="X102" s="1"/>
      <c r="Y102" s="1"/>
      <c r="Z102" s="1"/>
    </row>
    <row r="103" spans="1:26" x14ac:dyDescent="0.2">
      <c r="A103" s="1"/>
      <c r="B103" s="1"/>
      <c r="C103" s="1"/>
      <c r="D103" s="1"/>
      <c r="E103" s="1"/>
      <c r="F103" s="1"/>
      <c r="G103" s="11"/>
      <c r="H103" s="1"/>
      <c r="I103" s="1"/>
      <c r="J103" s="1"/>
      <c r="K103" s="1"/>
      <c r="L103" s="1"/>
      <c r="M103" s="1"/>
      <c r="N103" s="1"/>
      <c r="O103" s="1"/>
      <c r="P103" s="1"/>
      <c r="Q103" s="1"/>
      <c r="R103" s="1"/>
      <c r="S103" s="1"/>
      <c r="T103" s="1"/>
      <c r="U103" s="1"/>
      <c r="V103" s="1"/>
      <c r="W103" s="1"/>
      <c r="X103" s="1"/>
      <c r="Y103" s="1"/>
      <c r="Z103" s="1"/>
    </row>
    <row r="104" spans="1:26" ht="15" customHeight="1" x14ac:dyDescent="0.2">
      <c r="A104" s="1"/>
      <c r="B104" s="184" t="s">
        <v>289</v>
      </c>
      <c r="C104" s="184"/>
      <c r="D104" s="184"/>
      <c r="E104" s="184"/>
      <c r="F104" s="184"/>
      <c r="G104" s="184"/>
      <c r="H104" s="184"/>
      <c r="I104" s="184"/>
      <c r="J104" s="184"/>
      <c r="K104" s="184"/>
      <c r="L104" s="184"/>
      <c r="M104" s="184"/>
      <c r="N104" s="184"/>
      <c r="O104" s="1"/>
      <c r="P104" s="1"/>
      <c r="Q104" s="1"/>
      <c r="R104" s="1"/>
      <c r="S104" s="1"/>
      <c r="T104" s="1"/>
      <c r="U104" s="1"/>
      <c r="V104" s="1"/>
      <c r="W104" s="1"/>
      <c r="X104" s="1"/>
      <c r="Y104" s="1"/>
      <c r="Z104" s="1"/>
    </row>
    <row r="105" spans="1:26" x14ac:dyDescent="0.2">
      <c r="A105" s="1"/>
      <c r="B105" s="184"/>
      <c r="C105" s="184"/>
      <c r="D105" s="184"/>
      <c r="E105" s="184"/>
      <c r="F105" s="184"/>
      <c r="G105" s="184"/>
      <c r="H105" s="184"/>
      <c r="I105" s="184"/>
      <c r="J105" s="184"/>
      <c r="K105" s="184"/>
      <c r="L105" s="184"/>
      <c r="M105" s="184"/>
      <c r="N105" s="184"/>
      <c r="O105" s="1"/>
      <c r="P105" s="1"/>
      <c r="Q105" s="1"/>
      <c r="R105" s="1"/>
      <c r="S105" s="1"/>
      <c r="T105" s="1"/>
      <c r="U105" s="1"/>
      <c r="V105" s="1"/>
      <c r="W105" s="1"/>
      <c r="X105" s="1"/>
      <c r="Y105" s="1"/>
      <c r="Z105" s="1"/>
    </row>
    <row r="106" spans="1:26" x14ac:dyDescent="0.2">
      <c r="A106" s="1"/>
      <c r="B106" s="184"/>
      <c r="C106" s="184"/>
      <c r="D106" s="184"/>
      <c r="E106" s="184"/>
      <c r="F106" s="184"/>
      <c r="G106" s="184"/>
      <c r="H106" s="184"/>
      <c r="I106" s="184"/>
      <c r="J106" s="184"/>
      <c r="K106" s="184"/>
      <c r="L106" s="184"/>
      <c r="M106" s="184"/>
      <c r="N106" s="184"/>
      <c r="O106" s="1"/>
      <c r="P106" s="1"/>
      <c r="Q106" s="1"/>
      <c r="R106" s="1"/>
      <c r="S106" s="1"/>
      <c r="T106" s="1"/>
      <c r="U106" s="1"/>
      <c r="V106" s="1"/>
      <c r="W106" s="1"/>
      <c r="X106" s="1"/>
      <c r="Y106" s="1"/>
      <c r="Z106" s="1"/>
    </row>
    <row r="107" spans="1:26" ht="14" customHeight="1" x14ac:dyDescent="0.2">
      <c r="A107" s="1"/>
      <c r="B107" s="184"/>
      <c r="C107" s="184"/>
      <c r="D107" s="184"/>
      <c r="E107" s="184"/>
      <c r="F107" s="184"/>
      <c r="G107" s="184"/>
      <c r="H107" s="184"/>
      <c r="I107" s="184"/>
      <c r="J107" s="184"/>
      <c r="K107" s="184"/>
      <c r="L107" s="184"/>
      <c r="M107" s="184"/>
      <c r="N107" s="184"/>
      <c r="O107" s="1"/>
      <c r="P107" s="1"/>
      <c r="Q107" s="1"/>
      <c r="R107" s="1"/>
      <c r="S107" s="1"/>
      <c r="T107" s="1"/>
      <c r="U107" s="1"/>
      <c r="V107" s="1"/>
      <c r="W107" s="1"/>
      <c r="X107" s="1"/>
      <c r="Y107" s="1"/>
      <c r="Z107" s="1"/>
    </row>
    <row r="108" spans="1:26" x14ac:dyDescent="0.2">
      <c r="A108" s="1"/>
      <c r="B108" s="184"/>
      <c r="C108" s="184"/>
      <c r="D108" s="184"/>
      <c r="E108" s="184"/>
      <c r="F108" s="184"/>
      <c r="G108" s="184"/>
      <c r="H108" s="184"/>
      <c r="I108" s="184"/>
      <c r="J108" s="184"/>
      <c r="K108" s="184"/>
      <c r="L108" s="184"/>
      <c r="M108" s="184"/>
      <c r="N108" s="184"/>
      <c r="O108" s="1"/>
      <c r="P108" s="1"/>
      <c r="Q108" s="1"/>
      <c r="R108" s="1"/>
      <c r="S108" s="1"/>
      <c r="T108" s="1"/>
      <c r="U108" s="1"/>
      <c r="V108" s="1"/>
      <c r="W108" s="1"/>
      <c r="X108" s="1"/>
      <c r="Y108" s="1"/>
      <c r="Z108" s="1"/>
    </row>
    <row r="109" spans="1:26" x14ac:dyDescent="0.2">
      <c r="A109" s="1"/>
      <c r="B109" s="184"/>
      <c r="C109" s="184"/>
      <c r="D109" s="184"/>
      <c r="E109" s="184"/>
      <c r="F109" s="184"/>
      <c r="G109" s="184"/>
      <c r="H109" s="184"/>
      <c r="I109" s="184"/>
      <c r="J109" s="184"/>
      <c r="K109" s="184"/>
      <c r="L109" s="184"/>
      <c r="M109" s="184"/>
      <c r="N109" s="184"/>
      <c r="O109" s="1"/>
      <c r="P109" s="1"/>
      <c r="Q109" s="1"/>
      <c r="R109" s="1"/>
      <c r="S109" s="1"/>
      <c r="T109" s="1"/>
      <c r="U109" s="1"/>
      <c r="V109" s="1"/>
      <c r="W109" s="1"/>
      <c r="X109" s="1"/>
      <c r="Y109" s="1"/>
      <c r="Z109" s="1"/>
    </row>
    <row r="110" spans="1:26" x14ac:dyDescent="0.2">
      <c r="A110" s="1"/>
      <c r="B110" s="184"/>
      <c r="C110" s="184"/>
      <c r="D110" s="184"/>
      <c r="E110" s="184"/>
      <c r="F110" s="184"/>
      <c r="G110" s="184"/>
      <c r="H110" s="184"/>
      <c r="I110" s="184"/>
      <c r="J110" s="184"/>
      <c r="K110" s="184"/>
      <c r="L110" s="184"/>
      <c r="M110" s="184"/>
      <c r="N110" s="184"/>
      <c r="O110" s="1"/>
      <c r="P110" s="1"/>
      <c r="Q110" s="1"/>
      <c r="R110" s="1"/>
      <c r="S110" s="1"/>
      <c r="T110" s="1"/>
      <c r="U110" s="1"/>
      <c r="V110" s="1"/>
      <c r="W110" s="1"/>
      <c r="X110" s="1"/>
      <c r="Y110" s="1"/>
      <c r="Z110" s="1"/>
    </row>
    <row r="111" spans="1:26" x14ac:dyDescent="0.2">
      <c r="A111" s="1"/>
      <c r="B111" s="184"/>
      <c r="C111" s="184"/>
      <c r="D111" s="184"/>
      <c r="E111" s="184"/>
      <c r="F111" s="184"/>
      <c r="G111" s="184"/>
      <c r="H111" s="184"/>
      <c r="I111" s="184"/>
      <c r="J111" s="184"/>
      <c r="K111" s="184"/>
      <c r="L111" s="184"/>
      <c r="M111" s="184"/>
      <c r="N111" s="184"/>
      <c r="O111" s="1"/>
      <c r="P111" s="1"/>
      <c r="Q111" s="1"/>
      <c r="R111" s="1"/>
      <c r="S111" s="1"/>
      <c r="T111" s="1"/>
      <c r="U111" s="1"/>
      <c r="V111" s="1"/>
      <c r="W111" s="1"/>
      <c r="X111" s="1"/>
      <c r="Y111" s="1"/>
      <c r="Z111" s="1"/>
    </row>
    <row r="112" spans="1:26" x14ac:dyDescent="0.2">
      <c r="A112" s="1"/>
      <c r="B112" s="184"/>
      <c r="C112" s="184"/>
      <c r="D112" s="184"/>
      <c r="E112" s="184"/>
      <c r="F112" s="184"/>
      <c r="G112" s="184"/>
      <c r="H112" s="184"/>
      <c r="I112" s="184"/>
      <c r="J112" s="184"/>
      <c r="K112" s="184"/>
      <c r="L112" s="184"/>
      <c r="M112" s="184"/>
      <c r="N112" s="184"/>
      <c r="O112" s="1"/>
      <c r="P112" s="1"/>
      <c r="Q112" s="1"/>
      <c r="R112" s="1"/>
      <c r="S112" s="1"/>
      <c r="T112" s="1"/>
      <c r="U112" s="1"/>
      <c r="V112" s="1"/>
      <c r="W112" s="1"/>
      <c r="X112" s="1"/>
      <c r="Y112" s="1"/>
      <c r="Z112" s="1"/>
    </row>
    <row r="113" spans="1:26" x14ac:dyDescent="0.2">
      <c r="A113" s="1"/>
      <c r="B113" s="184"/>
      <c r="C113" s="184"/>
      <c r="D113" s="184"/>
      <c r="E113" s="184"/>
      <c r="F113" s="184"/>
      <c r="G113" s="184"/>
      <c r="H113" s="184"/>
      <c r="I113" s="184"/>
      <c r="J113" s="184"/>
      <c r="K113" s="184"/>
      <c r="L113" s="184"/>
      <c r="M113" s="184"/>
      <c r="N113" s="184"/>
      <c r="O113" s="1"/>
      <c r="P113" s="1"/>
      <c r="Q113" s="1"/>
      <c r="R113" s="1"/>
      <c r="S113" s="1"/>
      <c r="T113" s="1"/>
      <c r="U113" s="1"/>
      <c r="V113" s="1"/>
      <c r="W113" s="1"/>
      <c r="X113" s="1"/>
      <c r="Y113" s="1"/>
      <c r="Z113" s="1"/>
    </row>
    <row r="114" spans="1:26" x14ac:dyDescent="0.2">
      <c r="A114" s="1"/>
      <c r="B114" s="184"/>
      <c r="C114" s="184"/>
      <c r="D114" s="184"/>
      <c r="E114" s="184"/>
      <c r="F114" s="184"/>
      <c r="G114" s="184"/>
      <c r="H114" s="184"/>
      <c r="I114" s="184"/>
      <c r="J114" s="184"/>
      <c r="K114" s="184"/>
      <c r="L114" s="184"/>
      <c r="M114" s="184"/>
      <c r="N114" s="184"/>
      <c r="O114" s="1"/>
      <c r="P114" s="1"/>
      <c r="Q114" s="1"/>
      <c r="R114" s="1"/>
      <c r="S114" s="1"/>
      <c r="T114" s="1"/>
      <c r="U114" s="1"/>
      <c r="V114" s="1"/>
      <c r="W114" s="1"/>
      <c r="X114" s="1"/>
      <c r="Y114" s="1"/>
      <c r="Z114" s="1"/>
    </row>
    <row r="115" spans="1:26" x14ac:dyDescent="0.2">
      <c r="A115" s="1"/>
      <c r="B115" s="1"/>
      <c r="C115" s="1"/>
      <c r="D115" s="1"/>
      <c r="E115" s="1"/>
      <c r="F115" s="1"/>
      <c r="G115" s="11"/>
      <c r="H115" s="1"/>
      <c r="I115" s="1"/>
      <c r="J115" s="1"/>
      <c r="K115" s="1"/>
      <c r="L115" s="1"/>
      <c r="M115" s="1"/>
      <c r="N115" s="1"/>
      <c r="O115" s="1"/>
      <c r="P115" s="1"/>
      <c r="Q115" s="1"/>
      <c r="R115" s="1"/>
      <c r="S115" s="1"/>
      <c r="T115" s="1"/>
      <c r="U115" s="1"/>
      <c r="V115" s="1"/>
      <c r="W115" s="1"/>
      <c r="X115" s="1"/>
      <c r="Y115" s="1"/>
      <c r="Z115" s="1"/>
    </row>
    <row r="116" spans="1:26" x14ac:dyDescent="0.2">
      <c r="A116" s="1"/>
      <c r="B116" s="1"/>
      <c r="C116" s="1"/>
      <c r="D116" s="1"/>
      <c r="E116" s="1"/>
      <c r="F116" s="1"/>
      <c r="G116" s="11"/>
      <c r="H116" s="1"/>
      <c r="I116" s="1"/>
      <c r="J116" s="1"/>
      <c r="K116" s="1"/>
      <c r="L116" s="1"/>
      <c r="M116" s="1"/>
      <c r="N116" s="1"/>
      <c r="O116" s="1"/>
      <c r="P116" s="1"/>
      <c r="Q116" s="1"/>
      <c r="R116" s="1"/>
      <c r="S116" s="1"/>
      <c r="T116" s="1"/>
      <c r="U116" s="1"/>
      <c r="V116" s="1"/>
      <c r="W116" s="1"/>
      <c r="X116" s="1"/>
      <c r="Y116" s="1"/>
      <c r="Z116" s="1"/>
    </row>
    <row r="117" spans="1:26" x14ac:dyDescent="0.2">
      <c r="A117" s="1"/>
      <c r="B117" s="1"/>
      <c r="C117" s="1"/>
      <c r="D117" s="1"/>
      <c r="E117" s="1"/>
      <c r="F117" s="1"/>
      <c r="G117" s="11"/>
      <c r="H117" s="1"/>
      <c r="I117" s="1"/>
      <c r="J117" s="1"/>
      <c r="K117" s="1"/>
      <c r="L117" s="1"/>
      <c r="M117" s="1"/>
      <c r="N117" s="1"/>
      <c r="O117" s="1"/>
      <c r="P117" s="1"/>
      <c r="Q117" s="1"/>
      <c r="R117" s="1"/>
      <c r="S117" s="1"/>
      <c r="T117" s="1"/>
      <c r="U117" s="1"/>
      <c r="V117" s="1"/>
      <c r="W117" s="1"/>
      <c r="X117" s="1"/>
      <c r="Y117" s="1"/>
      <c r="Z117" s="1"/>
    </row>
    <row r="118" spans="1:26" x14ac:dyDescent="0.2">
      <c r="A118" s="1"/>
      <c r="B118" s="1"/>
      <c r="C118" s="1"/>
      <c r="D118" s="1"/>
      <c r="E118" s="1"/>
      <c r="F118" s="1"/>
      <c r="G118" s="11"/>
      <c r="H118" s="1"/>
      <c r="I118" s="1"/>
      <c r="J118" s="1"/>
      <c r="K118" s="1"/>
      <c r="L118" s="1"/>
      <c r="M118" s="1"/>
      <c r="N118" s="1"/>
      <c r="O118" s="1"/>
      <c r="P118" s="1"/>
      <c r="Q118" s="1"/>
      <c r="R118" s="1"/>
      <c r="S118" s="1"/>
      <c r="T118" s="1"/>
      <c r="U118" s="1"/>
      <c r="V118" s="1"/>
      <c r="W118" s="1"/>
      <c r="X118" s="1"/>
      <c r="Y118" s="1"/>
      <c r="Z118" s="1"/>
    </row>
    <row r="119" spans="1:26" x14ac:dyDescent="0.2">
      <c r="A119" s="1"/>
      <c r="B119" s="1"/>
      <c r="C119" s="1"/>
      <c r="D119" s="1"/>
      <c r="E119" s="1"/>
      <c r="F119" s="1"/>
      <c r="G119" s="11"/>
      <c r="H119" s="1"/>
      <c r="I119" s="1"/>
      <c r="J119" s="1"/>
      <c r="K119" s="1"/>
      <c r="L119" s="1"/>
      <c r="M119" s="1"/>
      <c r="N119" s="1"/>
      <c r="O119" s="1"/>
      <c r="P119" s="1"/>
      <c r="Q119" s="1"/>
      <c r="R119" s="1"/>
      <c r="S119" s="1"/>
      <c r="T119" s="1"/>
      <c r="U119" s="1"/>
      <c r="V119" s="1"/>
      <c r="W119" s="1"/>
      <c r="X119" s="1"/>
      <c r="Y119" s="1"/>
      <c r="Z119" s="1"/>
    </row>
    <row r="120" spans="1:26" x14ac:dyDescent="0.2">
      <c r="A120" s="1"/>
      <c r="B120" s="1"/>
      <c r="C120" s="1"/>
      <c r="D120" s="1"/>
      <c r="E120" s="1"/>
      <c r="F120" s="1"/>
      <c r="G120" s="11"/>
      <c r="H120" s="1"/>
      <c r="I120" s="1"/>
      <c r="J120" s="1"/>
      <c r="K120" s="1"/>
      <c r="L120" s="1"/>
      <c r="M120" s="1"/>
      <c r="N120" s="1"/>
      <c r="O120" s="1"/>
      <c r="P120" s="1"/>
      <c r="Q120" s="1"/>
      <c r="R120" s="1"/>
      <c r="S120" s="1"/>
      <c r="T120" s="1"/>
      <c r="U120" s="1"/>
      <c r="V120" s="1"/>
      <c r="W120" s="1"/>
      <c r="X120" s="1"/>
      <c r="Y120" s="1"/>
      <c r="Z120" s="1"/>
    </row>
    <row r="121" spans="1:26" x14ac:dyDescent="0.2">
      <c r="A121" s="1"/>
      <c r="B121" s="1"/>
      <c r="C121" s="1"/>
      <c r="D121" s="1"/>
      <c r="E121" s="1"/>
      <c r="F121" s="1"/>
      <c r="G121" s="11"/>
      <c r="H121" s="1"/>
      <c r="I121" s="1"/>
      <c r="J121" s="1"/>
      <c r="K121" s="1"/>
      <c r="L121" s="1"/>
      <c r="M121" s="1"/>
      <c r="N121" s="1"/>
      <c r="O121" s="1"/>
      <c r="P121" s="1"/>
      <c r="Q121" s="1"/>
      <c r="R121" s="1"/>
      <c r="S121" s="1"/>
      <c r="T121" s="1"/>
      <c r="U121" s="1"/>
      <c r="V121" s="1"/>
      <c r="W121" s="1"/>
      <c r="X121" s="1"/>
      <c r="Y121" s="1"/>
      <c r="Z121" s="1"/>
    </row>
    <row r="122" spans="1:26" x14ac:dyDescent="0.2">
      <c r="A122" s="1"/>
      <c r="B122" s="1"/>
      <c r="C122" s="1"/>
      <c r="D122" s="1"/>
      <c r="E122" s="1"/>
      <c r="F122" s="1"/>
      <c r="G122" s="11"/>
      <c r="H122" s="1"/>
      <c r="I122" s="1"/>
      <c r="J122" s="1"/>
      <c r="K122" s="1"/>
      <c r="L122" s="1"/>
      <c r="M122" s="1"/>
      <c r="N122" s="1"/>
      <c r="O122" s="1"/>
      <c r="P122" s="1"/>
      <c r="Q122" s="1"/>
      <c r="R122" s="1"/>
      <c r="S122" s="1"/>
      <c r="T122" s="1"/>
      <c r="U122" s="1"/>
      <c r="V122" s="1"/>
      <c r="W122" s="1"/>
      <c r="X122" s="1"/>
      <c r="Y122" s="1"/>
      <c r="Z122" s="1"/>
    </row>
    <row r="123" spans="1:26" x14ac:dyDescent="0.2">
      <c r="A123" s="1"/>
      <c r="B123" s="1"/>
      <c r="C123" s="1"/>
      <c r="D123" s="1"/>
      <c r="E123" s="1"/>
      <c r="F123" s="1"/>
      <c r="G123" s="11"/>
      <c r="H123" s="1"/>
      <c r="I123" s="1"/>
      <c r="J123" s="1"/>
      <c r="K123" s="1"/>
      <c r="L123" s="1"/>
      <c r="M123" s="1"/>
      <c r="N123" s="1"/>
      <c r="O123" s="1"/>
      <c r="P123" s="1"/>
      <c r="Q123" s="1"/>
      <c r="R123" s="1"/>
      <c r="S123" s="1"/>
      <c r="T123" s="1"/>
      <c r="U123" s="1"/>
      <c r="V123" s="1"/>
      <c r="W123" s="1"/>
      <c r="X123" s="1"/>
      <c r="Y123" s="1"/>
      <c r="Z123" s="1"/>
    </row>
    <row r="124" spans="1:26" x14ac:dyDescent="0.2">
      <c r="A124" s="1"/>
      <c r="B124" s="1"/>
      <c r="C124" s="1"/>
      <c r="D124" s="1"/>
      <c r="E124" s="1"/>
      <c r="F124" s="1"/>
      <c r="G124" s="11"/>
      <c r="H124" s="1"/>
      <c r="I124" s="1"/>
      <c r="J124" s="1"/>
      <c r="K124" s="1"/>
      <c r="L124" s="1"/>
      <c r="M124" s="1"/>
      <c r="N124" s="1"/>
      <c r="O124" s="1"/>
      <c r="P124" s="1"/>
      <c r="Q124" s="1"/>
      <c r="R124" s="1"/>
      <c r="S124" s="1"/>
      <c r="T124" s="1"/>
      <c r="U124" s="1"/>
      <c r="V124" s="1"/>
      <c r="W124" s="1"/>
      <c r="X124" s="1"/>
      <c r="Y124" s="1"/>
      <c r="Z124" s="1"/>
    </row>
    <row r="125" spans="1:26" x14ac:dyDescent="0.2">
      <c r="A125" s="1"/>
      <c r="B125" s="1"/>
      <c r="C125" s="1"/>
      <c r="D125" s="1"/>
      <c r="E125" s="1"/>
      <c r="F125" s="1"/>
      <c r="G125" s="11"/>
      <c r="H125" s="1"/>
      <c r="I125" s="1"/>
      <c r="J125" s="1"/>
      <c r="K125" s="1"/>
      <c r="L125" s="1"/>
      <c r="M125" s="1"/>
      <c r="N125" s="1"/>
      <c r="O125" s="1"/>
      <c r="P125" s="1"/>
      <c r="Q125" s="1"/>
      <c r="R125" s="1"/>
      <c r="S125" s="1"/>
      <c r="T125" s="1"/>
      <c r="U125" s="1"/>
      <c r="V125" s="1"/>
      <c r="W125" s="1"/>
      <c r="X125" s="1"/>
      <c r="Y125" s="1"/>
      <c r="Z125" s="1"/>
    </row>
    <row r="126" spans="1:26" x14ac:dyDescent="0.2">
      <c r="A126" s="1"/>
      <c r="B126" s="1"/>
      <c r="C126" s="1"/>
      <c r="D126" s="1"/>
      <c r="E126" s="1"/>
      <c r="F126" s="1"/>
      <c r="G126" s="11"/>
      <c r="H126" s="1"/>
      <c r="I126" s="1"/>
      <c r="J126" s="1"/>
      <c r="K126" s="1"/>
      <c r="L126" s="1"/>
      <c r="M126" s="1"/>
      <c r="N126" s="1"/>
      <c r="O126" s="1"/>
      <c r="P126" s="1"/>
      <c r="Q126" s="1"/>
      <c r="R126" s="1"/>
      <c r="S126" s="1"/>
      <c r="T126" s="1"/>
      <c r="U126" s="1"/>
      <c r="V126" s="1"/>
      <c r="W126" s="1"/>
      <c r="X126" s="1"/>
      <c r="Y126" s="1"/>
      <c r="Z126" s="1"/>
    </row>
    <row r="127" spans="1:26" x14ac:dyDescent="0.2">
      <c r="A127" s="1"/>
      <c r="B127" s="1"/>
      <c r="C127" s="1"/>
      <c r="D127" s="1"/>
      <c r="E127" s="1"/>
      <c r="F127" s="1"/>
      <c r="G127" s="11"/>
      <c r="H127" s="1"/>
      <c r="I127" s="1"/>
      <c r="J127" s="1"/>
      <c r="K127" s="1"/>
      <c r="L127" s="1"/>
      <c r="M127" s="1"/>
      <c r="N127" s="1"/>
      <c r="O127" s="1"/>
      <c r="P127" s="1"/>
      <c r="Q127" s="1"/>
      <c r="R127" s="1"/>
      <c r="S127" s="1"/>
      <c r="T127" s="1"/>
      <c r="U127" s="1"/>
      <c r="V127" s="1"/>
      <c r="W127" s="1"/>
      <c r="X127" s="1"/>
      <c r="Y127" s="1"/>
      <c r="Z127" s="1"/>
    </row>
    <row r="128" spans="1:26" x14ac:dyDescent="0.2">
      <c r="A128" s="1"/>
      <c r="B128" s="1"/>
      <c r="C128" s="1"/>
      <c r="D128" s="1"/>
      <c r="E128" s="1"/>
      <c r="F128" s="1"/>
      <c r="G128" s="11"/>
      <c r="H128" s="1"/>
      <c r="I128" s="1"/>
      <c r="J128" s="1"/>
      <c r="K128" s="1"/>
      <c r="L128" s="1"/>
      <c r="M128" s="1"/>
      <c r="N128" s="1"/>
      <c r="O128" s="1"/>
      <c r="P128" s="1"/>
      <c r="Q128" s="1"/>
      <c r="R128" s="1"/>
      <c r="S128" s="1"/>
      <c r="T128" s="1"/>
      <c r="U128" s="1"/>
      <c r="V128" s="1"/>
      <c r="W128" s="1"/>
      <c r="X128" s="1"/>
      <c r="Y128" s="1"/>
      <c r="Z128" s="1"/>
    </row>
    <row r="129" spans="1:26" x14ac:dyDescent="0.2">
      <c r="A129" s="1"/>
      <c r="B129" s="1"/>
      <c r="C129" s="1"/>
      <c r="D129" s="1"/>
      <c r="E129" s="1"/>
      <c r="F129" s="1"/>
      <c r="G129" s="11"/>
      <c r="H129" s="1"/>
      <c r="I129" s="1"/>
      <c r="J129" s="1"/>
      <c r="K129" s="1"/>
      <c r="L129" s="1"/>
      <c r="M129" s="1"/>
      <c r="N129" s="1"/>
      <c r="O129" s="1"/>
      <c r="P129" s="1"/>
      <c r="Q129" s="1"/>
      <c r="R129" s="1"/>
      <c r="S129" s="1"/>
      <c r="T129" s="1"/>
      <c r="U129" s="1"/>
      <c r="V129" s="1"/>
      <c r="W129" s="1"/>
      <c r="X129" s="1"/>
      <c r="Y129" s="1"/>
      <c r="Z129" s="1"/>
    </row>
    <row r="130" spans="1:26" x14ac:dyDescent="0.2">
      <c r="A130" s="1"/>
      <c r="B130" s="1"/>
      <c r="C130" s="1"/>
      <c r="D130" s="1"/>
      <c r="E130" s="1"/>
      <c r="F130" s="1"/>
      <c r="G130" s="11"/>
      <c r="H130" s="1"/>
      <c r="I130" s="1"/>
      <c r="J130" s="1"/>
      <c r="K130" s="1"/>
      <c r="L130" s="1"/>
      <c r="M130" s="1"/>
      <c r="N130" s="1"/>
      <c r="O130" s="1"/>
      <c r="P130" s="1"/>
      <c r="Q130" s="1"/>
      <c r="R130" s="1"/>
      <c r="S130" s="1"/>
      <c r="T130" s="1"/>
      <c r="U130" s="1"/>
      <c r="V130" s="1"/>
      <c r="W130" s="1"/>
      <c r="X130" s="1"/>
      <c r="Y130" s="1"/>
      <c r="Z130" s="1"/>
    </row>
    <row r="131" spans="1:26" x14ac:dyDescent="0.2">
      <c r="A131" s="1"/>
      <c r="B131" s="1"/>
      <c r="C131" s="1"/>
      <c r="D131" s="1"/>
      <c r="E131" s="1"/>
      <c r="F131" s="1"/>
      <c r="G131" s="11"/>
      <c r="H131" s="1"/>
      <c r="I131" s="1"/>
      <c r="J131" s="1"/>
      <c r="K131" s="1"/>
      <c r="L131" s="1"/>
      <c r="M131" s="1"/>
      <c r="N131" s="1"/>
      <c r="O131" s="1"/>
      <c r="P131" s="1"/>
      <c r="Q131" s="1"/>
      <c r="R131" s="1"/>
      <c r="S131" s="1"/>
      <c r="T131" s="1"/>
      <c r="U131" s="1"/>
      <c r="V131" s="1"/>
      <c r="W131" s="1"/>
      <c r="X131" s="1"/>
      <c r="Y131" s="1"/>
      <c r="Z131" s="1"/>
    </row>
    <row r="132" spans="1:26" x14ac:dyDescent="0.2">
      <c r="A132" s="1"/>
      <c r="B132" s="1"/>
      <c r="C132" s="1"/>
      <c r="D132" s="1"/>
      <c r="E132" s="1"/>
      <c r="F132" s="1"/>
      <c r="G132" s="11"/>
      <c r="H132" s="1"/>
      <c r="I132" s="1"/>
      <c r="J132" s="1"/>
      <c r="K132" s="1"/>
      <c r="L132" s="1"/>
      <c r="M132" s="1"/>
      <c r="N132" s="1"/>
      <c r="O132" s="1"/>
      <c r="P132" s="1"/>
      <c r="Q132" s="1"/>
      <c r="R132" s="1"/>
      <c r="S132" s="1"/>
      <c r="T132" s="1"/>
      <c r="U132" s="1"/>
      <c r="V132" s="1"/>
      <c r="W132" s="1"/>
      <c r="X132" s="1"/>
      <c r="Y132" s="1"/>
      <c r="Z132" s="1"/>
    </row>
    <row r="133" spans="1:26" x14ac:dyDescent="0.2">
      <c r="A133" s="1"/>
      <c r="B133" s="1"/>
      <c r="C133" s="1"/>
      <c r="D133" s="1"/>
      <c r="E133" s="1"/>
      <c r="F133" s="1"/>
      <c r="G133" s="11"/>
      <c r="H133" s="1"/>
      <c r="I133" s="1"/>
      <c r="J133" s="1"/>
      <c r="K133" s="1"/>
      <c r="L133" s="1"/>
      <c r="M133" s="1"/>
      <c r="N133" s="1"/>
      <c r="O133" s="1"/>
      <c r="P133" s="1"/>
      <c r="Q133" s="1"/>
      <c r="R133" s="1"/>
      <c r="S133" s="1"/>
      <c r="T133" s="1"/>
      <c r="U133" s="1"/>
      <c r="V133" s="1"/>
      <c r="W133" s="1"/>
      <c r="X133" s="1"/>
      <c r="Y133" s="1"/>
      <c r="Z133" s="1"/>
    </row>
    <row r="134" spans="1:26" x14ac:dyDescent="0.2">
      <c r="A134" s="1"/>
      <c r="B134" s="1"/>
      <c r="C134" s="1"/>
      <c r="D134" s="1"/>
      <c r="E134" s="1"/>
      <c r="F134" s="1"/>
      <c r="G134" s="11"/>
      <c r="H134" s="1"/>
      <c r="I134" s="1"/>
      <c r="J134" s="1"/>
      <c r="K134" s="1"/>
      <c r="L134" s="1"/>
      <c r="M134" s="1"/>
      <c r="N134" s="1"/>
      <c r="O134" s="1"/>
      <c r="P134" s="1"/>
      <c r="Q134" s="1"/>
      <c r="R134" s="1"/>
      <c r="S134" s="1"/>
      <c r="T134" s="1"/>
      <c r="U134" s="1"/>
      <c r="V134" s="1"/>
      <c r="W134" s="1"/>
      <c r="X134" s="1"/>
      <c r="Y134" s="1"/>
      <c r="Z134" s="1"/>
    </row>
    <row r="135" spans="1:26" x14ac:dyDescent="0.2">
      <c r="A135" s="1"/>
      <c r="B135" s="1"/>
      <c r="C135" s="1"/>
      <c r="D135" s="1"/>
      <c r="E135" s="1"/>
      <c r="F135" s="1"/>
      <c r="G135" s="11"/>
      <c r="H135" s="1"/>
      <c r="I135" s="1"/>
      <c r="J135" s="1"/>
      <c r="K135" s="1"/>
      <c r="L135" s="1"/>
      <c r="M135" s="1"/>
      <c r="N135" s="1"/>
      <c r="O135" s="1"/>
      <c r="P135" s="1"/>
      <c r="Q135" s="1"/>
      <c r="R135" s="1"/>
      <c r="S135" s="1"/>
      <c r="T135" s="1"/>
      <c r="U135" s="1"/>
      <c r="V135" s="1"/>
      <c r="W135" s="1"/>
      <c r="X135" s="1"/>
      <c r="Y135" s="1"/>
      <c r="Z135" s="1"/>
    </row>
    <row r="136" spans="1:26" x14ac:dyDescent="0.2">
      <c r="A136" s="1"/>
      <c r="B136" s="1"/>
      <c r="C136" s="1"/>
      <c r="D136" s="1"/>
      <c r="E136" s="1"/>
      <c r="F136" s="1"/>
      <c r="G136" s="11"/>
      <c r="H136" s="1"/>
      <c r="I136" s="1"/>
      <c r="J136" s="1"/>
      <c r="K136" s="1"/>
      <c r="L136" s="1"/>
      <c r="M136" s="1"/>
      <c r="N136" s="1"/>
      <c r="O136" s="1"/>
      <c r="P136" s="1"/>
      <c r="Q136" s="1"/>
      <c r="R136" s="1"/>
      <c r="S136" s="1"/>
      <c r="T136" s="1"/>
      <c r="U136" s="1"/>
      <c r="V136" s="1"/>
      <c r="W136" s="1"/>
      <c r="X136" s="1"/>
      <c r="Y136" s="1"/>
      <c r="Z136" s="1"/>
    </row>
    <row r="137" spans="1:26" x14ac:dyDescent="0.2">
      <c r="A137" s="1"/>
      <c r="B137" s="1"/>
      <c r="C137" s="1"/>
      <c r="D137" s="1"/>
      <c r="E137" s="1"/>
      <c r="F137" s="1"/>
      <c r="G137" s="11"/>
      <c r="H137" s="1"/>
      <c r="I137" s="1"/>
      <c r="J137" s="1"/>
      <c r="K137" s="1"/>
      <c r="L137" s="1"/>
      <c r="M137" s="1"/>
      <c r="N137" s="1"/>
      <c r="O137" s="1"/>
      <c r="P137" s="1"/>
      <c r="Q137" s="1"/>
      <c r="R137" s="1"/>
      <c r="S137" s="1"/>
      <c r="T137" s="1"/>
      <c r="U137" s="1"/>
      <c r="V137" s="1"/>
      <c r="W137" s="1"/>
      <c r="X137" s="1"/>
      <c r="Y137" s="1"/>
      <c r="Z137" s="1"/>
    </row>
    <row r="138" spans="1:26" x14ac:dyDescent="0.2">
      <c r="A138" s="1"/>
      <c r="B138" s="1"/>
      <c r="C138" s="1"/>
      <c r="D138" s="1"/>
      <c r="E138" s="1"/>
      <c r="F138" s="1"/>
      <c r="G138" s="11"/>
      <c r="H138" s="1"/>
      <c r="I138" s="1"/>
      <c r="J138" s="1"/>
      <c r="K138" s="1"/>
      <c r="L138" s="1"/>
      <c r="M138" s="1"/>
      <c r="N138" s="1"/>
      <c r="O138" s="1"/>
      <c r="P138" s="1"/>
      <c r="Q138" s="1"/>
      <c r="R138" s="1"/>
      <c r="S138" s="1"/>
      <c r="T138" s="1"/>
      <c r="U138" s="1"/>
      <c r="V138" s="1"/>
      <c r="W138" s="1"/>
      <c r="X138" s="1"/>
      <c r="Y138" s="1"/>
      <c r="Z138" s="1"/>
    </row>
    <row r="139" spans="1:26" x14ac:dyDescent="0.2">
      <c r="A139" s="1"/>
      <c r="B139" s="1"/>
      <c r="C139" s="1"/>
      <c r="D139" s="1"/>
      <c r="E139" s="1"/>
      <c r="F139" s="1"/>
      <c r="G139" s="11"/>
      <c r="H139" s="1"/>
      <c r="I139" s="1"/>
      <c r="J139" s="1"/>
      <c r="K139" s="1"/>
      <c r="L139" s="1"/>
      <c r="M139" s="1"/>
      <c r="N139" s="1"/>
      <c r="O139" s="1"/>
      <c r="P139" s="1"/>
      <c r="Q139" s="1"/>
      <c r="R139" s="1"/>
      <c r="S139" s="1"/>
      <c r="T139" s="1"/>
      <c r="U139" s="1"/>
      <c r="V139" s="1"/>
      <c r="W139" s="1"/>
      <c r="X139" s="1"/>
      <c r="Y139" s="1"/>
      <c r="Z139" s="1"/>
    </row>
    <row r="140" spans="1:26" x14ac:dyDescent="0.2">
      <c r="A140" s="1"/>
      <c r="B140" s="1"/>
      <c r="C140" s="1"/>
      <c r="D140" s="1"/>
      <c r="E140" s="1"/>
      <c r="F140" s="1"/>
      <c r="G140" s="11"/>
      <c r="H140" s="1"/>
      <c r="I140" s="1"/>
      <c r="J140" s="1"/>
      <c r="K140" s="1"/>
      <c r="L140" s="1"/>
      <c r="M140" s="1"/>
      <c r="N140" s="1"/>
      <c r="O140" s="1"/>
      <c r="P140" s="1"/>
      <c r="Q140" s="1"/>
      <c r="R140" s="1"/>
      <c r="S140" s="1"/>
      <c r="T140" s="1"/>
      <c r="U140" s="1"/>
      <c r="V140" s="1"/>
      <c r="W140" s="1"/>
      <c r="X140" s="1"/>
      <c r="Y140" s="1"/>
      <c r="Z140" s="1"/>
    </row>
    <row r="141" spans="1:26" x14ac:dyDescent="0.2">
      <c r="A141" s="1"/>
      <c r="B141" s="1"/>
      <c r="C141" s="1"/>
      <c r="D141" s="1"/>
      <c r="E141" s="1"/>
      <c r="F141" s="1"/>
      <c r="G141" s="11"/>
      <c r="H141" s="1"/>
      <c r="I141" s="1"/>
      <c r="J141" s="1"/>
      <c r="K141" s="1"/>
      <c r="L141" s="1"/>
      <c r="M141" s="1"/>
      <c r="N141" s="1"/>
      <c r="O141" s="1"/>
      <c r="P141" s="1"/>
      <c r="Q141" s="1"/>
      <c r="R141" s="1"/>
      <c r="S141" s="1"/>
      <c r="T141" s="1"/>
      <c r="U141" s="1"/>
      <c r="V141" s="1"/>
      <c r="W141" s="1"/>
      <c r="X141" s="1"/>
      <c r="Y141" s="1"/>
      <c r="Z141" s="1"/>
    </row>
    <row r="142" spans="1:26" x14ac:dyDescent="0.2">
      <c r="A142" s="1"/>
      <c r="B142" s="1"/>
      <c r="C142" s="1"/>
      <c r="D142" s="1"/>
      <c r="E142" s="1"/>
      <c r="F142" s="1"/>
      <c r="G142" s="11"/>
      <c r="H142" s="1"/>
      <c r="I142" s="1"/>
      <c r="J142" s="1"/>
      <c r="K142" s="1"/>
      <c r="L142" s="1"/>
      <c r="M142" s="1"/>
      <c r="N142" s="1"/>
      <c r="P142" s="1"/>
      <c r="Q142" s="14"/>
      <c r="R142" s="1"/>
      <c r="S142" s="1"/>
      <c r="T142" s="1"/>
      <c r="U142" s="1"/>
      <c r="V142" s="1"/>
      <c r="W142" s="1"/>
      <c r="X142" s="1"/>
      <c r="Y142" s="1"/>
      <c r="Z142" s="1"/>
    </row>
    <row r="143" spans="1:26" ht="10.5" x14ac:dyDescent="0.25">
      <c r="A143" s="1"/>
      <c r="B143" s="1"/>
      <c r="C143" s="1"/>
      <c r="D143" s="1"/>
      <c r="E143" s="1"/>
      <c r="F143" s="1"/>
      <c r="G143" s="11"/>
      <c r="H143" s="1"/>
      <c r="I143" s="1"/>
      <c r="J143" s="1"/>
      <c r="K143" s="1"/>
      <c r="L143" s="1"/>
      <c r="M143" s="1"/>
      <c r="N143" s="1"/>
      <c r="O143" s="1"/>
      <c r="P143" s="1"/>
      <c r="Q143" s="172"/>
      <c r="R143" s="1"/>
      <c r="S143" s="1"/>
      <c r="T143" s="1"/>
      <c r="U143" s="1"/>
      <c r="V143" s="1"/>
      <c r="W143" s="1"/>
      <c r="X143" s="1"/>
      <c r="Y143" s="1"/>
      <c r="Z143" s="1"/>
    </row>
    <row r="144" spans="1:26" x14ac:dyDescent="0.2">
      <c r="A144" s="1"/>
      <c r="B144" s="1"/>
      <c r="C144" s="1"/>
      <c r="D144" s="1"/>
      <c r="E144" s="1"/>
      <c r="F144" s="1"/>
      <c r="G144" s="11"/>
      <c r="H144" s="1"/>
      <c r="I144" s="1"/>
      <c r="J144" s="1"/>
      <c r="K144" s="1"/>
      <c r="L144" s="1"/>
      <c r="M144" s="1"/>
      <c r="N144" s="1"/>
      <c r="O144" s="1"/>
      <c r="P144" s="1"/>
      <c r="Q144" s="1"/>
      <c r="R144" s="1"/>
      <c r="S144" s="1"/>
      <c r="T144" s="1"/>
      <c r="U144" s="1"/>
      <c r="V144" s="1"/>
      <c r="W144" s="1"/>
      <c r="X144" s="1"/>
      <c r="Y144" s="1"/>
      <c r="Z144" s="1"/>
    </row>
    <row r="145" spans="1:26" x14ac:dyDescent="0.2">
      <c r="A145" s="1"/>
      <c r="B145" s="1"/>
      <c r="C145" s="1"/>
      <c r="D145" s="1"/>
      <c r="E145" s="1"/>
      <c r="F145" s="1"/>
      <c r="G145" s="11"/>
      <c r="H145" s="1"/>
      <c r="I145" s="1"/>
      <c r="J145" s="1"/>
      <c r="K145" s="1"/>
      <c r="L145" s="1"/>
      <c r="M145" s="1"/>
      <c r="N145" s="1"/>
      <c r="O145" s="1"/>
      <c r="P145" s="1"/>
      <c r="Q145" s="1"/>
      <c r="R145" s="1"/>
      <c r="S145" s="1"/>
      <c r="T145" s="1"/>
      <c r="U145" s="1"/>
      <c r="V145" s="1"/>
      <c r="W145" s="1"/>
      <c r="X145" s="1"/>
      <c r="Y145" s="1"/>
      <c r="Z145" s="1"/>
    </row>
    <row r="146" spans="1:26" x14ac:dyDescent="0.2">
      <c r="A146" s="1"/>
      <c r="D146" s="1"/>
      <c r="E146" s="1"/>
      <c r="F146" s="1"/>
      <c r="G146" s="11"/>
      <c r="H146" s="1"/>
      <c r="I146" s="1"/>
      <c r="J146" s="1"/>
      <c r="K146" s="1"/>
      <c r="L146" s="1"/>
      <c r="M146" s="1"/>
      <c r="N146" s="1"/>
      <c r="O146" s="1"/>
      <c r="P146" s="1"/>
      <c r="Q146" s="1"/>
      <c r="R146" s="1"/>
      <c r="S146" s="1"/>
      <c r="T146" s="1"/>
      <c r="U146" s="1"/>
      <c r="V146" s="1"/>
      <c r="W146" s="1"/>
      <c r="X146" s="1"/>
      <c r="Y146" s="1"/>
      <c r="Z146" s="1"/>
    </row>
    <row r="147" spans="1:26" ht="10.5" x14ac:dyDescent="0.25">
      <c r="A147" s="1"/>
      <c r="D147" s="12"/>
      <c r="E147" s="12"/>
      <c r="F147" s="12"/>
      <c r="G147" s="12"/>
      <c r="H147" s="12"/>
      <c r="I147" s="12"/>
      <c r="J147" s="12"/>
      <c r="K147" s="12"/>
      <c r="L147" s="12"/>
      <c r="M147" s="12"/>
      <c r="N147" s="173"/>
      <c r="O147" s="173"/>
      <c r="P147" s="14"/>
      <c r="Q147" s="14"/>
      <c r="R147" s="14"/>
      <c r="S147" s="14"/>
      <c r="T147" s="1"/>
      <c r="U147" s="1"/>
      <c r="V147" s="1"/>
      <c r="W147" s="1"/>
      <c r="X147" s="1"/>
      <c r="Y147" s="1"/>
      <c r="Z147" s="1"/>
    </row>
    <row r="148" spans="1:26" x14ac:dyDescent="0.2">
      <c r="A148" s="1"/>
      <c r="D148" s="1"/>
      <c r="E148" s="1"/>
      <c r="F148" s="1"/>
      <c r="G148" s="11"/>
      <c r="H148" s="1"/>
      <c r="I148" s="1"/>
      <c r="J148" s="1"/>
      <c r="K148" s="1"/>
      <c r="L148" s="1"/>
      <c r="M148" s="1"/>
      <c r="N148" s="174"/>
      <c r="O148" s="175"/>
      <c r="P148" s="175"/>
      <c r="Q148" s="175"/>
      <c r="R148" s="175"/>
      <c r="S148" s="175"/>
      <c r="T148" s="1"/>
      <c r="U148" s="1"/>
      <c r="V148" s="1"/>
      <c r="W148" s="1"/>
      <c r="X148" s="1"/>
      <c r="Y148" s="1"/>
      <c r="Z148" s="1"/>
    </row>
    <row r="149" spans="1:26" x14ac:dyDescent="0.2">
      <c r="A149" s="1"/>
      <c r="B149" s="1"/>
      <c r="C149" s="1"/>
      <c r="D149" s="1"/>
      <c r="E149" s="1"/>
      <c r="F149" s="1"/>
      <c r="G149" s="11"/>
      <c r="H149" s="1"/>
      <c r="I149" s="1"/>
      <c r="J149" s="1"/>
      <c r="K149" s="1"/>
      <c r="L149" s="1"/>
      <c r="M149" s="1"/>
      <c r="N149" s="175"/>
      <c r="O149" s="175"/>
      <c r="P149" s="175"/>
      <c r="Q149" s="175"/>
      <c r="R149" s="175"/>
      <c r="S149" s="175"/>
      <c r="T149" s="1"/>
      <c r="U149" s="1"/>
      <c r="V149" s="1"/>
      <c r="W149" s="1"/>
      <c r="X149" s="1"/>
      <c r="Y149" s="1"/>
      <c r="Z149" s="1"/>
    </row>
    <row r="150" spans="1:26" x14ac:dyDescent="0.2">
      <c r="G150" s="94"/>
      <c r="N150" s="175"/>
      <c r="O150" s="175"/>
      <c r="P150" s="175"/>
      <c r="Q150" s="175"/>
      <c r="R150" s="175"/>
      <c r="S150" s="175"/>
    </row>
    <row r="151" spans="1:26" x14ac:dyDescent="0.2">
      <c r="G151" s="94"/>
      <c r="N151" s="175"/>
      <c r="O151" s="175"/>
      <c r="P151" s="175"/>
      <c r="Q151" s="175"/>
      <c r="R151" s="175"/>
      <c r="S151" s="175"/>
    </row>
    <row r="152" spans="1:26" x14ac:dyDescent="0.2">
      <c r="G152" s="94"/>
      <c r="N152" s="175"/>
      <c r="O152" s="175"/>
      <c r="P152" s="175"/>
      <c r="Q152" s="175"/>
      <c r="R152" s="175"/>
      <c r="S152" s="175"/>
    </row>
    <row r="153" spans="1:26" x14ac:dyDescent="0.2">
      <c r="G153" s="94"/>
      <c r="N153" s="175"/>
      <c r="O153" s="175"/>
      <c r="P153" s="175"/>
      <c r="Q153" s="175"/>
      <c r="R153" s="175"/>
      <c r="S153" s="175"/>
    </row>
    <row r="154" spans="1:26" x14ac:dyDescent="0.2">
      <c r="G154" s="94"/>
      <c r="N154" s="175"/>
      <c r="O154" s="175"/>
      <c r="P154" s="175"/>
      <c r="Q154" s="175"/>
      <c r="R154" s="175"/>
      <c r="S154" s="175"/>
    </row>
    <row r="155" spans="1:26" x14ac:dyDescent="0.2">
      <c r="G155" s="94"/>
      <c r="N155" s="175"/>
      <c r="O155" s="175"/>
      <c r="P155" s="175"/>
      <c r="Q155" s="175"/>
      <c r="R155" s="175"/>
      <c r="S155" s="175"/>
    </row>
    <row r="156" spans="1:26" x14ac:dyDescent="0.2">
      <c r="G156" s="94"/>
      <c r="N156" s="175"/>
      <c r="O156" s="175"/>
      <c r="P156" s="175"/>
      <c r="Q156" s="175"/>
      <c r="R156" s="175"/>
      <c r="S156" s="175"/>
    </row>
    <row r="157" spans="1:26" x14ac:dyDescent="0.2">
      <c r="G157" s="94"/>
      <c r="N157" s="175"/>
      <c r="O157" s="175"/>
      <c r="P157" s="175"/>
      <c r="Q157" s="175"/>
      <c r="R157" s="175"/>
      <c r="S157" s="175"/>
    </row>
    <row r="158" spans="1:26" x14ac:dyDescent="0.2">
      <c r="G158" s="94"/>
    </row>
    <row r="159" spans="1:26" x14ac:dyDescent="0.2">
      <c r="G159" s="94"/>
    </row>
    <row r="160" spans="1:26" x14ac:dyDescent="0.2">
      <c r="G160" s="94"/>
    </row>
  </sheetData>
  <mergeCells count="8">
    <mergeCell ref="N147:O147"/>
    <mergeCell ref="N148:S157"/>
    <mergeCell ref="A1:M1"/>
    <mergeCell ref="O1:Z1"/>
    <mergeCell ref="B3:M3"/>
    <mergeCell ref="E4:H4"/>
    <mergeCell ref="I4:L4"/>
    <mergeCell ref="B104:N114"/>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8"/>
  <sheetViews>
    <sheetView showGridLines="0" workbookViewId="0">
      <selection activeCell="A14" sqref="A14:H28"/>
    </sheetView>
  </sheetViews>
  <sheetFormatPr baseColWidth="10" defaultColWidth="10.81640625" defaultRowHeight="10" x14ac:dyDescent="0.2"/>
  <cols>
    <col min="1" max="1" width="46.1796875" style="57" customWidth="1"/>
    <col min="2" max="16384" width="10.81640625" style="57"/>
  </cols>
  <sheetData>
    <row r="1" spans="1:9" ht="36" customHeight="1" x14ac:dyDescent="0.2">
      <c r="A1" s="91" t="s">
        <v>286</v>
      </c>
      <c r="B1" s="1"/>
      <c r="C1" s="1"/>
      <c r="D1" s="1"/>
      <c r="E1" s="1"/>
      <c r="F1" s="1"/>
    </row>
    <row r="2" spans="1:9" ht="12" x14ac:dyDescent="0.2">
      <c r="A2" s="20"/>
      <c r="B2" s="133">
        <v>2009</v>
      </c>
      <c r="C2" s="133">
        <v>2011</v>
      </c>
      <c r="D2" s="133">
        <v>2013</v>
      </c>
      <c r="E2" s="133">
        <v>2015</v>
      </c>
      <c r="F2" s="134">
        <v>2016</v>
      </c>
      <c r="G2" s="135" t="s">
        <v>279</v>
      </c>
      <c r="H2" s="135" t="s">
        <v>280</v>
      </c>
    </row>
    <row r="3" spans="1:9" ht="21" x14ac:dyDescent="0.25">
      <c r="A3" s="136" t="s">
        <v>271</v>
      </c>
      <c r="B3" s="142">
        <v>15668</v>
      </c>
      <c r="C3" s="142">
        <v>16368</v>
      </c>
      <c r="D3" s="142">
        <v>17406</v>
      </c>
      <c r="E3" s="142">
        <v>18003</v>
      </c>
      <c r="F3" s="142">
        <v>18058</v>
      </c>
      <c r="G3" s="142">
        <v>17988</v>
      </c>
      <c r="H3" s="142">
        <v>16945</v>
      </c>
    </row>
    <row r="4" spans="1:9" x14ac:dyDescent="0.2">
      <c r="A4" s="137" t="s">
        <v>10</v>
      </c>
      <c r="B4" s="143">
        <v>6719</v>
      </c>
      <c r="C4" s="143">
        <v>7144</v>
      </c>
      <c r="D4" s="143">
        <v>7767</v>
      </c>
      <c r="E4" s="143">
        <v>8220</v>
      </c>
      <c r="F4" s="143">
        <v>8364</v>
      </c>
      <c r="G4" s="143">
        <v>8430</v>
      </c>
      <c r="H4" s="143">
        <v>7639</v>
      </c>
    </row>
    <row r="5" spans="1:9" x14ac:dyDescent="0.2">
      <c r="A5" s="138" t="s">
        <v>11</v>
      </c>
      <c r="B5" s="144">
        <v>4850</v>
      </c>
      <c r="C5" s="144">
        <v>5007</v>
      </c>
      <c r="D5" s="144">
        <v>5267</v>
      </c>
      <c r="E5" s="144">
        <v>5327</v>
      </c>
      <c r="F5" s="144">
        <v>5292</v>
      </c>
      <c r="G5" s="144">
        <v>5212</v>
      </c>
      <c r="H5" s="144">
        <v>5100</v>
      </c>
    </row>
    <row r="6" spans="1:9" x14ac:dyDescent="0.2">
      <c r="A6" s="140" t="s">
        <v>12</v>
      </c>
      <c r="B6" s="145">
        <v>4099</v>
      </c>
      <c r="C6" s="145">
        <v>4217</v>
      </c>
      <c r="D6" s="145">
        <v>4372</v>
      </c>
      <c r="E6" s="145">
        <v>4456</v>
      </c>
      <c r="F6" s="145">
        <v>4402</v>
      </c>
      <c r="G6" s="145">
        <v>4347</v>
      </c>
      <c r="H6" s="145">
        <v>4205</v>
      </c>
      <c r="I6" s="92"/>
    </row>
    <row r="7" spans="1:9" ht="12" x14ac:dyDescent="0.2">
      <c r="A7" s="69" t="s">
        <v>255</v>
      </c>
      <c r="B7" s="146">
        <v>2.4</v>
      </c>
      <c r="C7" s="146">
        <v>0.6</v>
      </c>
      <c r="D7" s="146">
        <v>3</v>
      </c>
      <c r="E7" s="146">
        <v>1.7</v>
      </c>
      <c r="F7" s="146">
        <v>0.1</v>
      </c>
      <c r="G7" s="146">
        <v>-1.4</v>
      </c>
      <c r="H7" s="146">
        <v>-7.3</v>
      </c>
    </row>
    <row r="8" spans="1:9" ht="12.5" x14ac:dyDescent="0.25">
      <c r="A8" s="72" t="s">
        <v>235</v>
      </c>
      <c r="B8" s="147">
        <v>207</v>
      </c>
      <c r="C8" s="147">
        <v>216</v>
      </c>
      <c r="D8" s="147">
        <v>225</v>
      </c>
      <c r="E8" s="147">
        <v>230</v>
      </c>
      <c r="F8" s="147">
        <v>232</v>
      </c>
      <c r="G8" s="147">
        <v>225</v>
      </c>
      <c r="H8" s="147">
        <v>213</v>
      </c>
    </row>
    <row r="9" spans="1:9" ht="12" x14ac:dyDescent="0.2">
      <c r="A9" s="69" t="s">
        <v>256</v>
      </c>
      <c r="B9" s="146">
        <v>-0.4</v>
      </c>
      <c r="C9" s="146">
        <v>0.2</v>
      </c>
      <c r="D9" s="146">
        <v>1.9</v>
      </c>
      <c r="E9" s="146">
        <v>1.5</v>
      </c>
      <c r="F9" s="146">
        <v>0.6</v>
      </c>
      <c r="G9" s="146">
        <v>-1.3</v>
      </c>
      <c r="H9" s="146">
        <v>-7</v>
      </c>
    </row>
    <row r="10" spans="1:9" ht="12" x14ac:dyDescent="0.2">
      <c r="A10" s="114" t="s">
        <v>252</v>
      </c>
      <c r="B10" s="124" t="s">
        <v>251</v>
      </c>
      <c r="C10" s="124" t="s">
        <v>251</v>
      </c>
      <c r="D10" s="124">
        <v>90.5</v>
      </c>
      <c r="E10" s="124">
        <v>91</v>
      </c>
      <c r="F10" s="124">
        <v>91.4</v>
      </c>
      <c r="G10" s="124">
        <v>91.6</v>
      </c>
      <c r="H10" s="124">
        <v>91.3</v>
      </c>
    </row>
    <row r="11" spans="1:9" ht="12" x14ac:dyDescent="0.2">
      <c r="A11" s="114" t="s">
        <v>253</v>
      </c>
      <c r="B11" s="124" t="s">
        <v>251</v>
      </c>
      <c r="C11" s="124" t="s">
        <v>251</v>
      </c>
      <c r="D11" s="124">
        <v>4.3</v>
      </c>
      <c r="E11" s="124">
        <v>4.2</v>
      </c>
      <c r="F11" s="124">
        <v>4.2</v>
      </c>
      <c r="G11" s="124">
        <v>4.2</v>
      </c>
      <c r="H11" s="124">
        <v>4.5</v>
      </c>
    </row>
    <row r="12" spans="1:9" ht="12" x14ac:dyDescent="0.2">
      <c r="A12" s="139" t="s">
        <v>254</v>
      </c>
      <c r="B12" s="125" t="s">
        <v>251</v>
      </c>
      <c r="C12" s="125" t="s">
        <v>251</v>
      </c>
      <c r="D12" s="125">
        <v>5.2</v>
      </c>
      <c r="E12" s="125">
        <v>4.8</v>
      </c>
      <c r="F12" s="125">
        <v>4.4000000000000004</v>
      </c>
      <c r="G12" s="125">
        <v>4.2</v>
      </c>
      <c r="H12" s="125">
        <v>4.2</v>
      </c>
    </row>
    <row r="13" spans="1:9" x14ac:dyDescent="0.2">
      <c r="A13" s="20"/>
      <c r="B13" s="47"/>
      <c r="C13" s="48"/>
      <c r="D13" s="48"/>
      <c r="E13" s="48"/>
      <c r="F13" s="48"/>
      <c r="G13" s="49"/>
    </row>
    <row r="14" spans="1:9" x14ac:dyDescent="0.2">
      <c r="A14" s="185" t="s">
        <v>294</v>
      </c>
      <c r="B14" s="186"/>
      <c r="C14" s="186"/>
      <c r="D14" s="186"/>
      <c r="E14" s="186"/>
      <c r="F14" s="186"/>
      <c r="G14" s="186"/>
      <c r="H14" s="186"/>
    </row>
    <row r="15" spans="1:9" x14ac:dyDescent="0.2">
      <c r="A15" s="186"/>
      <c r="B15" s="186"/>
      <c r="C15" s="186"/>
      <c r="D15" s="186"/>
      <c r="E15" s="186"/>
      <c r="F15" s="186"/>
      <c r="G15" s="186"/>
      <c r="H15" s="186"/>
    </row>
    <row r="16" spans="1:9" x14ac:dyDescent="0.2">
      <c r="A16" s="186"/>
      <c r="B16" s="186"/>
      <c r="C16" s="186"/>
      <c r="D16" s="186"/>
      <c r="E16" s="186"/>
      <c r="F16" s="186"/>
      <c r="G16" s="186"/>
      <c r="H16" s="186"/>
    </row>
    <row r="17" spans="1:8" x14ac:dyDescent="0.2">
      <c r="A17" s="186"/>
      <c r="B17" s="186"/>
      <c r="C17" s="186"/>
      <c r="D17" s="186"/>
      <c r="E17" s="186"/>
      <c r="F17" s="186"/>
      <c r="G17" s="186"/>
      <c r="H17" s="186"/>
    </row>
    <row r="18" spans="1:8" x14ac:dyDescent="0.2">
      <c r="A18" s="186"/>
      <c r="B18" s="186"/>
      <c r="C18" s="186"/>
      <c r="D18" s="186"/>
      <c r="E18" s="186"/>
      <c r="F18" s="186"/>
      <c r="G18" s="186"/>
      <c r="H18" s="186"/>
    </row>
    <row r="19" spans="1:8" x14ac:dyDescent="0.2">
      <c r="A19" s="186"/>
      <c r="B19" s="186"/>
      <c r="C19" s="186"/>
      <c r="D19" s="186"/>
      <c r="E19" s="186"/>
      <c r="F19" s="186"/>
      <c r="G19" s="186"/>
      <c r="H19" s="186"/>
    </row>
    <row r="20" spans="1:8" x14ac:dyDescent="0.2">
      <c r="A20" s="186"/>
      <c r="B20" s="186"/>
      <c r="C20" s="186"/>
      <c r="D20" s="186"/>
      <c r="E20" s="186"/>
      <c r="F20" s="186"/>
      <c r="G20" s="186"/>
      <c r="H20" s="186"/>
    </row>
    <row r="21" spans="1:8" x14ac:dyDescent="0.2">
      <c r="A21" s="186"/>
      <c r="B21" s="186"/>
      <c r="C21" s="186"/>
      <c r="D21" s="186"/>
      <c r="E21" s="186"/>
      <c r="F21" s="186"/>
      <c r="G21" s="186"/>
      <c r="H21" s="186"/>
    </row>
    <row r="22" spans="1:8" x14ac:dyDescent="0.2">
      <c r="A22" s="186"/>
      <c r="B22" s="186"/>
      <c r="C22" s="186"/>
      <c r="D22" s="186"/>
      <c r="E22" s="186"/>
      <c r="F22" s="186"/>
      <c r="G22" s="186"/>
      <c r="H22" s="186"/>
    </row>
    <row r="23" spans="1:8" x14ac:dyDescent="0.2">
      <c r="A23" s="186"/>
      <c r="B23" s="186"/>
      <c r="C23" s="186"/>
      <c r="D23" s="186"/>
      <c r="E23" s="186"/>
      <c r="F23" s="186"/>
      <c r="G23" s="186"/>
      <c r="H23" s="186"/>
    </row>
    <row r="24" spans="1:8" x14ac:dyDescent="0.2">
      <c r="A24" s="186"/>
      <c r="B24" s="186"/>
      <c r="C24" s="186"/>
      <c r="D24" s="186"/>
      <c r="E24" s="186"/>
      <c r="F24" s="186"/>
      <c r="G24" s="186"/>
      <c r="H24" s="186"/>
    </row>
    <row r="25" spans="1:8" x14ac:dyDescent="0.2">
      <c r="A25" s="186"/>
      <c r="B25" s="186"/>
      <c r="C25" s="186"/>
      <c r="D25" s="186"/>
      <c r="E25" s="186"/>
      <c r="F25" s="186"/>
      <c r="G25" s="186"/>
      <c r="H25" s="186"/>
    </row>
    <row r="26" spans="1:8" x14ac:dyDescent="0.2">
      <c r="A26" s="186"/>
      <c r="B26" s="186"/>
      <c r="C26" s="186"/>
      <c r="D26" s="186"/>
      <c r="E26" s="186"/>
      <c r="F26" s="186"/>
      <c r="G26" s="186"/>
      <c r="H26" s="186"/>
    </row>
    <row r="27" spans="1:8" x14ac:dyDescent="0.2">
      <c r="A27" s="186"/>
      <c r="B27" s="186"/>
      <c r="C27" s="186"/>
      <c r="D27" s="186"/>
      <c r="E27" s="186"/>
      <c r="F27" s="186"/>
      <c r="G27" s="186"/>
      <c r="H27" s="186"/>
    </row>
    <row r="28" spans="1:8" x14ac:dyDescent="0.2">
      <c r="A28" s="186"/>
      <c r="B28" s="186"/>
      <c r="C28" s="186"/>
      <c r="D28" s="186"/>
      <c r="E28" s="186"/>
      <c r="F28" s="186"/>
      <c r="G28" s="186"/>
      <c r="H28" s="186"/>
    </row>
  </sheetData>
  <mergeCells count="1">
    <mergeCell ref="A14:H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54"/>
  <sheetViews>
    <sheetView showGridLines="0" workbookViewId="0">
      <selection activeCell="A15" sqref="A15:N19"/>
    </sheetView>
  </sheetViews>
  <sheetFormatPr baseColWidth="10" defaultColWidth="10.81640625" defaultRowHeight="10" x14ac:dyDescent="0.2"/>
  <cols>
    <col min="1" max="1" width="24.36328125" style="57" customWidth="1"/>
    <col min="2" max="2" width="8.36328125" style="57" customWidth="1"/>
    <col min="3" max="16384" width="10.81640625" style="57"/>
  </cols>
  <sheetData>
    <row r="1" spans="1:42" ht="16" customHeight="1" x14ac:dyDescent="0.2">
      <c r="A1" s="184" t="s">
        <v>287</v>
      </c>
      <c r="B1" s="184"/>
      <c r="C1" s="184"/>
      <c r="D1" s="184"/>
      <c r="E1" s="184"/>
      <c r="F1" s="184"/>
      <c r="G1" s="184"/>
      <c r="H1" s="184"/>
      <c r="I1" s="184"/>
      <c r="J1" s="184"/>
      <c r="K1" s="184"/>
    </row>
    <row r="3" spans="1:42" ht="10.5" x14ac:dyDescent="0.25">
      <c r="A3" s="141"/>
      <c r="B3" s="141"/>
      <c r="C3" s="72">
        <v>1980</v>
      </c>
      <c r="D3" s="72">
        <v>1981</v>
      </c>
      <c r="E3" s="72">
        <v>1982</v>
      </c>
      <c r="F3" s="72">
        <v>1983</v>
      </c>
      <c r="G3" s="72">
        <v>1984</v>
      </c>
      <c r="H3" s="72">
        <v>1985</v>
      </c>
      <c r="I3" s="72">
        <v>1986</v>
      </c>
      <c r="J3" s="72">
        <v>1987</v>
      </c>
      <c r="K3" s="72">
        <v>1988</v>
      </c>
      <c r="L3" s="72">
        <v>1989</v>
      </c>
      <c r="M3" s="72">
        <v>1990</v>
      </c>
      <c r="N3" s="72">
        <v>1991</v>
      </c>
      <c r="O3" s="72">
        <v>1992</v>
      </c>
      <c r="P3" s="72">
        <v>1993</v>
      </c>
      <c r="Q3" s="72">
        <v>1994</v>
      </c>
      <c r="R3" s="72">
        <v>1995</v>
      </c>
      <c r="S3" s="72">
        <v>1996</v>
      </c>
      <c r="T3" s="72">
        <v>1997</v>
      </c>
      <c r="U3" s="72">
        <v>1998</v>
      </c>
      <c r="V3" s="72">
        <v>1999</v>
      </c>
      <c r="W3" s="72">
        <v>2000</v>
      </c>
      <c r="X3" s="72">
        <v>2001</v>
      </c>
      <c r="Y3" s="72">
        <v>2002</v>
      </c>
      <c r="Z3" s="72">
        <v>2003</v>
      </c>
      <c r="AA3" s="72">
        <v>2004</v>
      </c>
      <c r="AB3" s="72">
        <v>2005</v>
      </c>
      <c r="AC3" s="72">
        <v>2006</v>
      </c>
      <c r="AD3" s="72">
        <v>2007</v>
      </c>
      <c r="AE3" s="72">
        <v>2008</v>
      </c>
      <c r="AF3" s="72">
        <v>2009</v>
      </c>
      <c r="AG3" s="148">
        <v>2010</v>
      </c>
      <c r="AH3" s="148">
        <v>2011</v>
      </c>
      <c r="AI3" s="148">
        <v>2012</v>
      </c>
      <c r="AJ3" s="148">
        <v>2013</v>
      </c>
      <c r="AK3" s="148">
        <v>2014</v>
      </c>
      <c r="AL3" s="148">
        <v>2015</v>
      </c>
      <c r="AM3" s="149">
        <v>2016</v>
      </c>
      <c r="AN3" s="148">
        <v>2017</v>
      </c>
      <c r="AO3" s="148">
        <v>2018</v>
      </c>
      <c r="AP3" s="148">
        <v>2019</v>
      </c>
    </row>
    <row r="4" spans="1:42" x14ac:dyDescent="0.2">
      <c r="A4" s="188" t="s">
        <v>292</v>
      </c>
      <c r="B4" s="41" t="s">
        <v>248</v>
      </c>
      <c r="C4" s="150">
        <v>2875.9450000000002</v>
      </c>
      <c r="D4" s="150">
        <v>3339.6509999999998</v>
      </c>
      <c r="E4" s="150">
        <v>3617.4270000000001</v>
      </c>
      <c r="F4" s="150">
        <v>3780.1950000000002</v>
      </c>
      <c r="G4" s="150">
        <v>3902.2330000000002</v>
      </c>
      <c r="H4" s="150">
        <v>4030.366</v>
      </c>
      <c r="I4" s="150">
        <v>4121.42</v>
      </c>
      <c r="J4" s="150">
        <v>4192.0320000000002</v>
      </c>
      <c r="K4" s="150">
        <v>4184.9939999999997</v>
      </c>
      <c r="L4" s="150">
        <v>4328.2359999999999</v>
      </c>
      <c r="M4" s="150">
        <v>4469.1980000000003</v>
      </c>
      <c r="N4" s="150">
        <v>4553.8919999999998</v>
      </c>
      <c r="O4" s="150">
        <v>4993.3549999999996</v>
      </c>
      <c r="P4" s="150">
        <v>5409.0910000000003</v>
      </c>
      <c r="Q4" s="150">
        <v>5701.0479999999998</v>
      </c>
      <c r="R4" s="150">
        <v>5905.7749999999996</v>
      </c>
      <c r="S4" s="150">
        <v>6048.0940000000001</v>
      </c>
      <c r="T4" s="150">
        <v>6053.759</v>
      </c>
      <c r="U4" s="150">
        <v>6179.174</v>
      </c>
      <c r="V4" s="150">
        <v>6140.2880000000005</v>
      </c>
      <c r="W4" s="150">
        <v>6128.7280000000001</v>
      </c>
      <c r="X4" s="150">
        <v>6048.8310000000001</v>
      </c>
      <c r="Y4" s="150">
        <v>6013.8469999999998</v>
      </c>
      <c r="Z4" s="150">
        <v>5921.0230000000001</v>
      </c>
      <c r="AA4" s="150">
        <v>5884.8389999999999</v>
      </c>
      <c r="AB4" s="150">
        <v>5896.7439999999997</v>
      </c>
      <c r="AC4" s="150">
        <v>5748.8829999999998</v>
      </c>
      <c r="AD4" s="150">
        <v>5785.9380000000001</v>
      </c>
      <c r="AE4" s="150">
        <v>6106.1549999999997</v>
      </c>
      <c r="AF4" s="150">
        <v>6119.01</v>
      </c>
      <c r="AG4" s="150">
        <v>6078.6350000000002</v>
      </c>
      <c r="AH4" s="151">
        <v>6158.8980000000001</v>
      </c>
      <c r="AI4" s="151">
        <v>6174.0730000000003</v>
      </c>
      <c r="AJ4" s="151">
        <v>6289.7219999999998</v>
      </c>
      <c r="AK4" s="152">
        <v>6329</v>
      </c>
      <c r="AL4" s="152">
        <v>6304.8639999999996</v>
      </c>
      <c r="AM4" s="153">
        <f>AM6-215.813</f>
        <v>6264.107</v>
      </c>
      <c r="AN4" s="150"/>
      <c r="AO4" s="141"/>
      <c r="AP4" s="141"/>
    </row>
    <row r="5" spans="1:42" x14ac:dyDescent="0.2">
      <c r="A5" s="189"/>
      <c r="B5" s="41" t="s">
        <v>249</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1"/>
      <c r="AI5" s="151"/>
      <c r="AJ5" s="151"/>
      <c r="AK5" s="152"/>
      <c r="AL5" s="152"/>
      <c r="AM5" s="153">
        <v>6435.2659999999996</v>
      </c>
      <c r="AN5" s="150">
        <v>6421.05</v>
      </c>
      <c r="AO5" s="150">
        <f>ROUND(6385947/1000,0)</f>
        <v>6386</v>
      </c>
      <c r="AP5" s="150">
        <f>ROUND(6322564/1000,0)</f>
        <v>6323</v>
      </c>
    </row>
    <row r="6" spans="1:42" x14ac:dyDescent="0.2">
      <c r="A6" s="190" t="s">
        <v>291</v>
      </c>
      <c r="B6" s="42" t="s">
        <v>248</v>
      </c>
      <c r="C6" s="150">
        <v>2882.9450000000002</v>
      </c>
      <c r="D6" s="150">
        <v>3350.6509999999998</v>
      </c>
      <c r="E6" s="150">
        <v>3633.4270000000001</v>
      </c>
      <c r="F6" s="150">
        <v>3799.1950000000002</v>
      </c>
      <c r="G6" s="150">
        <v>3902.2330000000002</v>
      </c>
      <c r="H6" s="150">
        <v>4055.366</v>
      </c>
      <c r="I6" s="150">
        <v>4149.42</v>
      </c>
      <c r="J6" s="150">
        <v>4225.0320000000002</v>
      </c>
      <c r="K6" s="150">
        <v>4219.9939999999997</v>
      </c>
      <c r="L6" s="150">
        <v>4367.2359999999999</v>
      </c>
      <c r="M6" s="150">
        <v>4516.1980000000003</v>
      </c>
      <c r="N6" s="150">
        <v>4609.8919999999998</v>
      </c>
      <c r="O6" s="150">
        <v>5059.3549999999996</v>
      </c>
      <c r="P6" s="150">
        <v>5482.0910000000003</v>
      </c>
      <c r="Q6" s="150">
        <v>5786.0479999999998</v>
      </c>
      <c r="R6" s="150">
        <v>5999.7749999999996</v>
      </c>
      <c r="S6" s="150">
        <v>6153.0940000000001</v>
      </c>
      <c r="T6" s="150">
        <v>6168.759</v>
      </c>
      <c r="U6" s="150">
        <v>6304.174</v>
      </c>
      <c r="V6" s="150">
        <v>6273.2880000000005</v>
      </c>
      <c r="W6" s="150">
        <v>6270.7280000000001</v>
      </c>
      <c r="X6" s="150">
        <v>6198.8310000000001</v>
      </c>
      <c r="Y6" s="150">
        <v>6168.8469999999998</v>
      </c>
      <c r="Z6" s="150">
        <v>6082.0230000000001</v>
      </c>
      <c r="AA6" s="150">
        <v>6051.8389999999999</v>
      </c>
      <c r="AB6" s="150">
        <v>6068.7439999999997</v>
      </c>
      <c r="AC6" s="150">
        <v>5920.8829999999998</v>
      </c>
      <c r="AD6" s="150">
        <v>5959.9380000000001</v>
      </c>
      <c r="AE6" s="150">
        <v>6288.1549999999997</v>
      </c>
      <c r="AF6" s="150">
        <v>6307.01</v>
      </c>
      <c r="AG6" s="150">
        <v>6271.6350000000002</v>
      </c>
      <c r="AH6" s="151">
        <v>6358.4570000000003</v>
      </c>
      <c r="AI6" s="151">
        <v>6373.8329999999996</v>
      </c>
      <c r="AJ6" s="151">
        <v>6495.7730000000001</v>
      </c>
      <c r="AK6" s="152">
        <v>6541</v>
      </c>
      <c r="AL6" s="152">
        <v>6520.1639999999998</v>
      </c>
      <c r="AM6" s="153">
        <v>6479.92</v>
      </c>
      <c r="AN6" s="150"/>
      <c r="AO6" s="150"/>
      <c r="AP6" s="150"/>
    </row>
    <row r="7" spans="1:42" x14ac:dyDescent="0.2">
      <c r="A7" s="191"/>
      <c r="B7" s="42" t="s">
        <v>249</v>
      </c>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1"/>
      <c r="AI7" s="151"/>
      <c r="AJ7" s="151"/>
      <c r="AK7" s="152"/>
      <c r="AL7" s="152"/>
      <c r="AM7" s="153">
        <v>6655.3</v>
      </c>
      <c r="AN7" s="150">
        <v>6641.817</v>
      </c>
      <c r="AO7" s="150">
        <f>ROUND(6606352/1000,0)</f>
        <v>6606</v>
      </c>
      <c r="AP7" s="150">
        <f>ROUND(6543727/1000,0)</f>
        <v>6544</v>
      </c>
    </row>
    <row r="8" spans="1:42" x14ac:dyDescent="0.2">
      <c r="A8" s="188" t="s">
        <v>236</v>
      </c>
      <c r="B8" s="41" t="s">
        <v>248</v>
      </c>
      <c r="C8" s="150">
        <v>1694.0730000000001</v>
      </c>
      <c r="D8" s="150">
        <v>1861.2080000000001</v>
      </c>
      <c r="E8" s="150">
        <v>1853.0260000000001</v>
      </c>
      <c r="F8" s="150">
        <v>1743.5329999999999</v>
      </c>
      <c r="G8" s="150">
        <v>1617.32</v>
      </c>
      <c r="H8" s="150">
        <v>1536.1510000000001</v>
      </c>
      <c r="I8" s="150">
        <v>1427.9169999999999</v>
      </c>
      <c r="J8" s="150">
        <v>1362.2560000000001</v>
      </c>
      <c r="K8" s="150">
        <v>1237.73</v>
      </c>
      <c r="L8" s="150">
        <v>1124.261</v>
      </c>
      <c r="M8" s="150">
        <v>1092.8520000000001</v>
      </c>
      <c r="N8" s="150">
        <v>1059.3690000000001</v>
      </c>
      <c r="O8" s="150">
        <v>1045.9090000000001</v>
      </c>
      <c r="P8" s="150">
        <v>1067.2640000000001</v>
      </c>
      <c r="Q8" s="150">
        <v>1101.297</v>
      </c>
      <c r="R8" s="150">
        <v>1135.921</v>
      </c>
      <c r="S8" s="150">
        <v>1152.509</v>
      </c>
      <c r="T8" s="150">
        <v>1170.1189999999999</v>
      </c>
      <c r="U8" s="150">
        <v>1200.7159999999999</v>
      </c>
      <c r="V8" s="150">
        <v>1214.991</v>
      </c>
      <c r="W8" s="150">
        <v>1247.355</v>
      </c>
      <c r="X8" s="150">
        <v>1246.423</v>
      </c>
      <c r="Y8" s="150">
        <v>1239.7080000000001</v>
      </c>
      <c r="Z8" s="150">
        <v>1223.97</v>
      </c>
      <c r="AA8" s="150">
        <v>1234.3029999999999</v>
      </c>
      <c r="AB8" s="150">
        <v>1254.539</v>
      </c>
      <c r="AC8" s="150">
        <v>1243.866</v>
      </c>
      <c r="AD8" s="150">
        <v>1259.306</v>
      </c>
      <c r="AE8" s="150">
        <v>1343.6949999999999</v>
      </c>
      <c r="AF8" s="150">
        <v>1348.7260000000001</v>
      </c>
      <c r="AG8" s="150">
        <v>1326.8159999999998</v>
      </c>
      <c r="AH8" s="151">
        <v>1323.933</v>
      </c>
      <c r="AI8" s="151">
        <v>1313.7249999999999</v>
      </c>
      <c r="AJ8" s="151">
        <v>1317.357</v>
      </c>
      <c r="AK8" s="152">
        <v>1320.748</v>
      </c>
      <c r="AL8" s="152">
        <v>1299.316</v>
      </c>
      <c r="AM8" s="153">
        <v>1275.98</v>
      </c>
      <c r="AN8" s="150"/>
      <c r="AO8" s="150"/>
      <c r="AP8" s="150"/>
    </row>
    <row r="9" spans="1:42" x14ac:dyDescent="0.2">
      <c r="A9" s="189"/>
      <c r="B9" s="41" t="s">
        <v>249</v>
      </c>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1"/>
      <c r="AI9" s="151"/>
      <c r="AJ9" s="151"/>
      <c r="AK9" s="152"/>
      <c r="AL9" s="152"/>
      <c r="AM9" s="153">
        <v>1307.279</v>
      </c>
      <c r="AN9" s="150">
        <v>1281.3889999999999</v>
      </c>
      <c r="AO9" s="150">
        <f>ROUND(1230339/1000,0)</f>
        <v>1230</v>
      </c>
      <c r="AP9" s="150">
        <f>ROUND(1169616/1000,0)</f>
        <v>1170</v>
      </c>
    </row>
    <row r="10" spans="1:42" x14ac:dyDescent="0.2">
      <c r="A10" s="188" t="s">
        <v>237</v>
      </c>
      <c r="B10" s="41" t="s">
        <v>248</v>
      </c>
      <c r="C10" s="150">
        <v>933.58500000000004</v>
      </c>
      <c r="D10" s="150">
        <v>1022.669</v>
      </c>
      <c r="E10" s="150">
        <v>1084.816</v>
      </c>
      <c r="F10" s="150">
        <v>1098.751</v>
      </c>
      <c r="G10" s="150">
        <v>1102.972</v>
      </c>
      <c r="H10" s="150">
        <v>1079.1410000000001</v>
      </c>
      <c r="I10" s="150">
        <v>1058.2860000000001</v>
      </c>
      <c r="J10" s="150">
        <v>1062.104</v>
      </c>
      <c r="K10" s="150">
        <v>1024.2539999999999</v>
      </c>
      <c r="L10" s="150">
        <v>1008.341</v>
      </c>
      <c r="M10" s="150">
        <v>1042.3900000000001</v>
      </c>
      <c r="N10" s="150">
        <v>1041.67</v>
      </c>
      <c r="O10" s="150">
        <v>1457.383</v>
      </c>
      <c r="P10" s="150">
        <v>1786.0250000000001</v>
      </c>
      <c r="Q10" s="150">
        <v>1956.338</v>
      </c>
      <c r="R10" s="150">
        <v>2068.2539999999999</v>
      </c>
      <c r="S10" s="150">
        <v>2144.9070000000002</v>
      </c>
      <c r="T10" s="150">
        <v>2154.83</v>
      </c>
      <c r="U10" s="150">
        <v>2235.1480000000001</v>
      </c>
      <c r="V10" s="150">
        <v>2226.6559999999999</v>
      </c>
      <c r="W10" s="150">
        <v>2229.1480000000001</v>
      </c>
      <c r="X10" s="150">
        <v>2200.6460000000002</v>
      </c>
      <c r="Y10" s="150">
        <v>2220.9580000000001</v>
      </c>
      <c r="Z10" s="150">
        <v>2220.623</v>
      </c>
      <c r="AA10" s="150">
        <v>2232.9169999999999</v>
      </c>
      <c r="AB10" s="150">
        <v>2248.998</v>
      </c>
      <c r="AC10" s="150">
        <v>2195.3829999999998</v>
      </c>
      <c r="AD10" s="150">
        <v>2207.1120000000001</v>
      </c>
      <c r="AE10" s="150">
        <v>2331.2750000000001</v>
      </c>
      <c r="AF10" s="150">
        <v>2347.049</v>
      </c>
      <c r="AG10" s="150">
        <v>2331.8830000000003</v>
      </c>
      <c r="AH10" s="151">
        <v>2363.8040000000001</v>
      </c>
      <c r="AI10" s="151">
        <v>2349.08</v>
      </c>
      <c r="AJ10" s="151">
        <v>2405.192</v>
      </c>
      <c r="AK10" s="152">
        <v>2416.6239999999998</v>
      </c>
      <c r="AL10" s="152">
        <v>2402.1480000000001</v>
      </c>
      <c r="AM10" s="153">
        <v>2373.35</v>
      </c>
      <c r="AN10" s="150"/>
      <c r="AO10" s="154"/>
      <c r="AP10" s="150"/>
    </row>
    <row r="11" spans="1:42" x14ac:dyDescent="0.2">
      <c r="A11" s="189"/>
      <c r="B11" s="41" t="s">
        <v>249</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1"/>
      <c r="AI11" s="151"/>
      <c r="AJ11" s="151"/>
      <c r="AK11" s="152"/>
      <c r="AL11" s="152"/>
      <c r="AM11" s="153">
        <v>2464.0990000000002</v>
      </c>
      <c r="AN11" s="150">
        <v>2450.857</v>
      </c>
      <c r="AO11" s="150">
        <f>ROUND(2426875/1000,0)</f>
        <v>2427</v>
      </c>
      <c r="AP11" s="150">
        <f>ROUND(2417549/1000,0)</f>
        <v>2418</v>
      </c>
    </row>
    <row r="12" spans="1:42" x14ac:dyDescent="0.2">
      <c r="A12" s="188" t="s">
        <v>238</v>
      </c>
      <c r="B12" s="41" t="s">
        <v>248</v>
      </c>
      <c r="C12" s="150">
        <v>255.28700000000001</v>
      </c>
      <c r="D12" s="150">
        <v>466.774</v>
      </c>
      <c r="E12" s="150">
        <v>695.58500000000004</v>
      </c>
      <c r="F12" s="150">
        <v>956.91100000000006</v>
      </c>
      <c r="G12" s="150">
        <v>1181.941</v>
      </c>
      <c r="H12" s="150">
        <v>1440.0740000000001</v>
      </c>
      <c r="I12" s="150">
        <v>1663.2170000000001</v>
      </c>
      <c r="J12" s="150">
        <v>1800.672</v>
      </c>
      <c r="K12" s="150">
        <v>1958.01</v>
      </c>
      <c r="L12" s="150">
        <v>2234.634</v>
      </c>
      <c r="M12" s="150">
        <v>2380.9560000000001</v>
      </c>
      <c r="N12" s="150">
        <v>2508.8530000000001</v>
      </c>
      <c r="O12" s="150">
        <v>2556.0630000000001</v>
      </c>
      <c r="P12" s="150">
        <v>2628.8020000000001</v>
      </c>
      <c r="Q12" s="150">
        <v>2728.413</v>
      </c>
      <c r="R12" s="150">
        <v>2795.6</v>
      </c>
      <c r="S12" s="150">
        <v>2855.6779999999999</v>
      </c>
      <c r="T12" s="150">
        <v>2843.81</v>
      </c>
      <c r="U12" s="150">
        <v>2868.31</v>
      </c>
      <c r="V12" s="150">
        <v>2831.6410000000001</v>
      </c>
      <c r="W12" s="150">
        <v>2794.2249999999999</v>
      </c>
      <c r="X12" s="150">
        <v>2751.7620000000002</v>
      </c>
      <c r="Y12" s="150">
        <v>2708.181</v>
      </c>
      <c r="Z12" s="150">
        <v>2637.43</v>
      </c>
      <c r="AA12" s="150">
        <v>2584.6190000000001</v>
      </c>
      <c r="AB12" s="150">
        <v>2565.2069999999999</v>
      </c>
      <c r="AC12" s="150">
        <v>2481.634</v>
      </c>
      <c r="AD12" s="150">
        <v>2493.52</v>
      </c>
      <c r="AE12" s="150">
        <v>2613.1849999999999</v>
      </c>
      <c r="AF12" s="150">
        <v>2611.2350000000001</v>
      </c>
      <c r="AG12" s="150">
        <v>2613.2360000000003</v>
      </c>
      <c r="AH12" s="151">
        <v>2670.72</v>
      </c>
      <c r="AI12" s="151">
        <v>2711.0279999999998</v>
      </c>
      <c r="AJ12" s="151">
        <v>2773.2240000000002</v>
      </c>
      <c r="AK12" s="152">
        <v>2803.529</v>
      </c>
      <c r="AL12" s="152">
        <v>2818.7</v>
      </c>
      <c r="AM12" s="153">
        <v>2830.6</v>
      </c>
      <c r="AN12" s="150"/>
      <c r="AO12" s="154"/>
      <c r="AP12" s="150"/>
    </row>
    <row r="13" spans="1:42" x14ac:dyDescent="0.2">
      <c r="A13" s="189"/>
      <c r="B13" s="41" t="s">
        <v>249</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1"/>
      <c r="AI13" s="151"/>
      <c r="AJ13" s="151"/>
      <c r="AK13" s="152"/>
      <c r="AL13" s="152"/>
      <c r="AM13" s="153">
        <v>2883.922</v>
      </c>
      <c r="AN13" s="150">
        <v>2909.5709999999999</v>
      </c>
      <c r="AO13" s="150">
        <f>ROUND(2949138/1000,0)</f>
        <v>2949</v>
      </c>
      <c r="AP13" s="150">
        <f>ROUND(2956562/1000,0)</f>
        <v>2957</v>
      </c>
    </row>
    <row r="14" spans="1:42" x14ac:dyDescent="0.2">
      <c r="A14" s="156"/>
      <c r="B14" s="55"/>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8"/>
      <c r="AI14" s="158"/>
      <c r="AJ14" s="158"/>
      <c r="AK14" s="159"/>
      <c r="AL14" s="159"/>
      <c r="AM14" s="160"/>
      <c r="AN14" s="161"/>
      <c r="AO14" s="162"/>
    </row>
    <row r="15" spans="1:42" x14ac:dyDescent="0.2">
      <c r="A15" s="184" t="s">
        <v>288</v>
      </c>
      <c r="B15" s="192"/>
      <c r="C15" s="192"/>
      <c r="D15" s="192"/>
      <c r="E15" s="192"/>
      <c r="F15" s="192"/>
      <c r="G15" s="192"/>
      <c r="H15" s="192"/>
      <c r="I15" s="192"/>
      <c r="J15" s="192"/>
      <c r="K15" s="192"/>
      <c r="L15" s="192"/>
      <c r="M15" s="192"/>
      <c r="N15" s="192"/>
    </row>
    <row r="16" spans="1:42" x14ac:dyDescent="0.2">
      <c r="A16" s="192"/>
      <c r="B16" s="192"/>
      <c r="C16" s="192"/>
      <c r="D16" s="192"/>
      <c r="E16" s="192"/>
      <c r="F16" s="192"/>
      <c r="G16" s="192"/>
      <c r="H16" s="192"/>
      <c r="I16" s="192"/>
      <c r="J16" s="192"/>
      <c r="K16" s="192"/>
      <c r="L16" s="192"/>
      <c r="M16" s="192"/>
      <c r="N16" s="192"/>
      <c r="X16" s="118"/>
      <c r="Y16" s="118"/>
      <c r="Z16" s="118"/>
      <c r="AA16" s="118"/>
      <c r="AB16" s="118"/>
      <c r="AC16" s="118"/>
      <c r="AD16" s="118"/>
      <c r="AE16" s="118"/>
      <c r="AF16" s="118"/>
      <c r="AG16" s="118"/>
      <c r="AH16" s="118"/>
      <c r="AI16" s="118"/>
      <c r="AJ16" s="118"/>
    </row>
    <row r="17" spans="1:41" x14ac:dyDescent="0.2">
      <c r="A17" s="192"/>
      <c r="B17" s="192"/>
      <c r="C17" s="192"/>
      <c r="D17" s="192"/>
      <c r="E17" s="192"/>
      <c r="F17" s="192"/>
      <c r="G17" s="192"/>
      <c r="H17" s="192"/>
      <c r="I17" s="192"/>
      <c r="J17" s="192"/>
      <c r="K17" s="192"/>
      <c r="L17" s="192"/>
      <c r="M17" s="192"/>
      <c r="N17" s="192"/>
      <c r="X17" s="118"/>
      <c r="Y17" s="118"/>
      <c r="Z17" s="118"/>
      <c r="AA17" s="118"/>
      <c r="AB17" s="118"/>
      <c r="AC17" s="118"/>
      <c r="AD17" s="118"/>
      <c r="AE17" s="118"/>
      <c r="AF17" s="118"/>
      <c r="AG17" s="118"/>
      <c r="AH17" s="118"/>
      <c r="AI17" s="118"/>
      <c r="AJ17" s="118"/>
      <c r="AL17" s="118"/>
      <c r="AN17" s="92"/>
      <c r="AO17" s="92"/>
    </row>
    <row r="18" spans="1:41" x14ac:dyDescent="0.2">
      <c r="A18" s="192"/>
      <c r="B18" s="192"/>
      <c r="C18" s="192"/>
      <c r="D18" s="192"/>
      <c r="E18" s="192"/>
      <c r="F18" s="192"/>
      <c r="G18" s="192"/>
      <c r="H18" s="192"/>
      <c r="I18" s="192"/>
      <c r="J18" s="192"/>
      <c r="K18" s="192"/>
      <c r="L18" s="192"/>
      <c r="M18" s="192"/>
      <c r="N18" s="192"/>
      <c r="O18" s="118"/>
      <c r="P18" s="118"/>
      <c r="Q18" s="118"/>
      <c r="R18" s="118"/>
      <c r="S18" s="118"/>
      <c r="T18" s="118"/>
      <c r="U18" s="118"/>
      <c r="V18" s="118"/>
      <c r="W18" s="118"/>
      <c r="AK18" s="118"/>
    </row>
    <row r="19" spans="1:41" x14ac:dyDescent="0.2">
      <c r="A19" s="192"/>
      <c r="B19" s="192"/>
      <c r="C19" s="192"/>
      <c r="D19" s="192"/>
      <c r="E19" s="192"/>
      <c r="F19" s="192"/>
      <c r="G19" s="192"/>
      <c r="H19" s="192"/>
      <c r="I19" s="192"/>
      <c r="J19" s="192"/>
      <c r="K19" s="192"/>
      <c r="L19" s="192"/>
      <c r="M19" s="192"/>
      <c r="N19" s="192"/>
      <c r="Q19" s="163"/>
      <c r="AG19" s="164"/>
      <c r="AH19" s="164"/>
      <c r="AK19" s="118"/>
    </row>
    <row r="20" spans="1:41" x14ac:dyDescent="0.2">
      <c r="AG20" s="164"/>
      <c r="AH20" s="164"/>
    </row>
    <row r="21" spans="1:41" x14ac:dyDescent="0.2">
      <c r="AG21" s="164"/>
      <c r="AH21" s="164"/>
    </row>
    <row r="22" spans="1:41" x14ac:dyDescent="0.2">
      <c r="AG22" s="164"/>
      <c r="AH22" s="164"/>
    </row>
    <row r="23" spans="1:41" x14ac:dyDescent="0.2">
      <c r="AC23" s="118"/>
      <c r="AG23" s="164"/>
      <c r="AH23" s="157"/>
    </row>
    <row r="24" spans="1:41" x14ac:dyDescent="0.2">
      <c r="AG24" s="164"/>
      <c r="AH24" s="164"/>
      <c r="AI24" s="165"/>
    </row>
    <row r="25" spans="1:41" x14ac:dyDescent="0.2">
      <c r="AG25" s="164"/>
      <c r="AH25" s="164"/>
    </row>
    <row r="26" spans="1:41" x14ac:dyDescent="0.2">
      <c r="AG26" s="164"/>
      <c r="AH26" s="164"/>
    </row>
    <row r="27" spans="1:41" x14ac:dyDescent="0.2">
      <c r="AG27" s="164"/>
      <c r="AH27" s="164"/>
    </row>
    <row r="28" spans="1:41" x14ac:dyDescent="0.2">
      <c r="AG28" s="164"/>
      <c r="AH28" s="164"/>
    </row>
    <row r="29" spans="1:41" x14ac:dyDescent="0.2">
      <c r="AG29" s="164"/>
      <c r="AH29" s="164"/>
    </row>
    <row r="30" spans="1:41" x14ac:dyDescent="0.2">
      <c r="AG30" s="164"/>
      <c r="AH30" s="164"/>
    </row>
    <row r="31" spans="1:41" x14ac:dyDescent="0.2">
      <c r="AG31" s="164"/>
      <c r="AH31" s="164"/>
    </row>
    <row r="44" spans="2:16" x14ac:dyDescent="0.2">
      <c r="P44" s="166"/>
    </row>
    <row r="45" spans="2:16" x14ac:dyDescent="0.2">
      <c r="P45" s="166"/>
    </row>
    <row r="46" spans="2:16" x14ac:dyDescent="0.2">
      <c r="P46" s="167"/>
    </row>
    <row r="47" spans="2:16" x14ac:dyDescent="0.2">
      <c r="P47" s="168"/>
    </row>
    <row r="48" spans="2:16" x14ac:dyDescent="0.2">
      <c r="B48" s="187"/>
      <c r="C48" s="187"/>
      <c r="D48" s="187"/>
      <c r="E48" s="187"/>
      <c r="F48" s="187"/>
      <c r="G48" s="187"/>
      <c r="H48" s="187"/>
      <c r="I48" s="187"/>
      <c r="J48" s="187"/>
    </row>
    <row r="49" spans="2:10" ht="14.25" customHeight="1" x14ac:dyDescent="0.2">
      <c r="B49" s="187"/>
      <c r="C49" s="187"/>
      <c r="D49" s="187"/>
      <c r="E49" s="187"/>
      <c r="F49" s="187"/>
      <c r="G49" s="187"/>
      <c r="H49" s="187"/>
      <c r="I49" s="187"/>
      <c r="J49" s="187"/>
    </row>
    <row r="50" spans="2:10" x14ac:dyDescent="0.2">
      <c r="B50" s="187"/>
      <c r="C50" s="187"/>
      <c r="D50" s="187"/>
      <c r="E50" s="187"/>
      <c r="F50" s="187"/>
      <c r="G50" s="187"/>
      <c r="H50" s="187"/>
      <c r="I50" s="187"/>
      <c r="J50" s="187"/>
    </row>
    <row r="51" spans="2:10" x14ac:dyDescent="0.2">
      <c r="B51" s="187"/>
      <c r="C51" s="187"/>
      <c r="D51" s="187"/>
      <c r="E51" s="187"/>
      <c r="F51" s="187"/>
      <c r="G51" s="187"/>
      <c r="H51" s="187"/>
      <c r="I51" s="187"/>
      <c r="J51" s="187"/>
    </row>
    <row r="52" spans="2:10" x14ac:dyDescent="0.2">
      <c r="B52" s="187"/>
      <c r="C52" s="187"/>
      <c r="D52" s="187"/>
      <c r="E52" s="187"/>
      <c r="F52" s="187"/>
      <c r="G52" s="187"/>
      <c r="H52" s="187"/>
      <c r="I52" s="187"/>
      <c r="J52" s="187"/>
    </row>
    <row r="53" spans="2:10" x14ac:dyDescent="0.2">
      <c r="B53" s="187"/>
      <c r="C53" s="187"/>
      <c r="D53" s="187"/>
      <c r="E53" s="187"/>
      <c r="F53" s="187"/>
      <c r="G53" s="187"/>
      <c r="H53" s="187"/>
      <c r="I53" s="187"/>
      <c r="J53" s="187"/>
    </row>
    <row r="54" spans="2:10" x14ac:dyDescent="0.2">
      <c r="B54" s="187"/>
      <c r="C54" s="187"/>
      <c r="D54" s="187"/>
      <c r="E54" s="187"/>
      <c r="F54" s="187"/>
      <c r="G54" s="187"/>
      <c r="H54" s="187"/>
      <c r="I54" s="187"/>
      <c r="J54" s="187"/>
    </row>
  </sheetData>
  <mergeCells count="8">
    <mergeCell ref="A1:K1"/>
    <mergeCell ref="B48:J54"/>
    <mergeCell ref="A4:A5"/>
    <mergeCell ref="A6:A7"/>
    <mergeCell ref="A8:A9"/>
    <mergeCell ref="A10:A11"/>
    <mergeCell ref="A12:A13"/>
    <mergeCell ref="A15:N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6"/>
  <sheetViews>
    <sheetView showGridLines="0" topLeftCell="A19" workbookViewId="0">
      <selection activeCell="A35" sqref="A35:G36"/>
    </sheetView>
  </sheetViews>
  <sheetFormatPr baseColWidth="10" defaultColWidth="10.81640625" defaultRowHeight="10" x14ac:dyDescent="0.2"/>
  <cols>
    <col min="1" max="1" width="28.6328125" style="57" customWidth="1"/>
    <col min="2" max="2" width="30.453125" style="57" customWidth="1"/>
    <col min="3" max="5" width="13.453125" style="57" customWidth="1"/>
    <col min="6" max="6" width="14.1796875" style="57" customWidth="1"/>
    <col min="7" max="7" width="19" style="57" customWidth="1"/>
    <col min="8" max="9" width="13.81640625" style="57" customWidth="1"/>
    <col min="10" max="16384" width="10.81640625" style="57"/>
  </cols>
  <sheetData>
    <row r="1" spans="1:10" ht="10.5" x14ac:dyDescent="0.25">
      <c r="A1" s="193" t="s">
        <v>284</v>
      </c>
      <c r="B1" s="193"/>
      <c r="C1" s="193"/>
      <c r="D1" s="193"/>
      <c r="E1" s="193"/>
      <c r="F1" s="193"/>
      <c r="G1" s="193"/>
    </row>
    <row r="2" spans="1:10" ht="10.5" x14ac:dyDescent="0.25">
      <c r="A2" s="40"/>
      <c r="B2" s="40"/>
      <c r="C2" s="40"/>
      <c r="D2" s="40"/>
      <c r="E2" s="40"/>
      <c r="F2" s="17"/>
      <c r="G2" s="18" t="s">
        <v>21</v>
      </c>
    </row>
    <row r="3" spans="1:10" ht="10.5" x14ac:dyDescent="0.25">
      <c r="A3" s="40"/>
      <c r="B3" s="40"/>
      <c r="C3" s="200" t="s">
        <v>273</v>
      </c>
      <c r="D3" s="200"/>
      <c r="E3" s="200"/>
      <c r="F3" s="200"/>
      <c r="G3" s="199" t="s">
        <v>242</v>
      </c>
    </row>
    <row r="4" spans="1:10" ht="42" customHeight="1" x14ac:dyDescent="0.2">
      <c r="A4" s="195"/>
      <c r="B4" s="195"/>
      <c r="C4" s="75" t="s">
        <v>239</v>
      </c>
      <c r="D4" s="75" t="s">
        <v>240</v>
      </c>
      <c r="E4" s="75" t="s">
        <v>238</v>
      </c>
      <c r="F4" s="96" t="s">
        <v>262</v>
      </c>
      <c r="G4" s="199"/>
    </row>
    <row r="5" spans="1:10" ht="10.5" x14ac:dyDescent="0.25">
      <c r="A5" s="97" t="s">
        <v>285</v>
      </c>
      <c r="B5" s="98"/>
      <c r="C5" s="126">
        <v>1230300</v>
      </c>
      <c r="D5" s="126">
        <v>2426900</v>
      </c>
      <c r="E5" s="126">
        <v>2949100</v>
      </c>
      <c r="F5" s="126">
        <v>6606300</v>
      </c>
      <c r="G5" s="128">
        <v>53452900</v>
      </c>
      <c r="I5" s="92"/>
    </row>
    <row r="6" spans="1:10" ht="12" x14ac:dyDescent="0.2">
      <c r="A6" s="99" t="s">
        <v>243</v>
      </c>
      <c r="B6" s="100"/>
      <c r="C6" s="127">
        <v>4224800</v>
      </c>
      <c r="D6" s="127">
        <v>2643000</v>
      </c>
      <c r="E6" s="127">
        <v>6668200</v>
      </c>
      <c r="F6" s="127">
        <v>13536100</v>
      </c>
      <c r="G6" s="129" t="s">
        <v>234</v>
      </c>
    </row>
    <row r="7" spans="1:10" ht="10.5" x14ac:dyDescent="0.25">
      <c r="A7" s="110" t="s">
        <v>22</v>
      </c>
      <c r="B7" s="111"/>
      <c r="C7" s="121"/>
      <c r="D7" s="121"/>
      <c r="E7" s="121"/>
      <c r="F7" s="121"/>
      <c r="G7" s="130"/>
      <c r="J7" s="118"/>
    </row>
    <row r="8" spans="1:10" x14ac:dyDescent="0.2">
      <c r="A8" s="103" t="s">
        <v>23</v>
      </c>
      <c r="B8" s="104"/>
      <c r="C8" s="122">
        <v>5</v>
      </c>
      <c r="D8" s="122">
        <v>42</v>
      </c>
      <c r="E8" s="122">
        <v>8</v>
      </c>
      <c r="F8" s="122">
        <v>20</v>
      </c>
      <c r="G8" s="131">
        <v>14</v>
      </c>
      <c r="I8" s="119"/>
      <c r="J8" s="118"/>
    </row>
    <row r="9" spans="1:10" x14ac:dyDescent="0.2">
      <c r="A9" s="103" t="s">
        <v>24</v>
      </c>
      <c r="B9" s="104"/>
      <c r="C9" s="122">
        <v>12</v>
      </c>
      <c r="D9" s="122">
        <v>11</v>
      </c>
      <c r="E9" s="122">
        <v>7</v>
      </c>
      <c r="F9" s="122">
        <v>10</v>
      </c>
      <c r="G9" s="131">
        <v>7</v>
      </c>
      <c r="J9" s="118"/>
    </row>
    <row r="10" spans="1:10" x14ac:dyDescent="0.2">
      <c r="A10" s="103" t="s">
        <v>25</v>
      </c>
      <c r="B10" s="104"/>
      <c r="C10" s="122">
        <v>39</v>
      </c>
      <c r="D10" s="122">
        <v>9</v>
      </c>
      <c r="E10" s="122">
        <v>21</v>
      </c>
      <c r="F10" s="122">
        <v>20</v>
      </c>
      <c r="G10" s="131">
        <v>15</v>
      </c>
      <c r="J10" s="118"/>
    </row>
    <row r="11" spans="1:10" x14ac:dyDescent="0.2">
      <c r="A11" s="103" t="s">
        <v>26</v>
      </c>
      <c r="B11" s="104"/>
      <c r="C11" s="122">
        <v>32</v>
      </c>
      <c r="D11" s="122">
        <v>8</v>
      </c>
      <c r="E11" s="122">
        <v>22</v>
      </c>
      <c r="F11" s="122">
        <v>19</v>
      </c>
      <c r="G11" s="131">
        <v>16</v>
      </c>
      <c r="J11" s="118"/>
    </row>
    <row r="12" spans="1:10" x14ac:dyDescent="0.2">
      <c r="A12" s="103" t="s">
        <v>27</v>
      </c>
      <c r="B12" s="104"/>
      <c r="C12" s="122">
        <v>10</v>
      </c>
      <c r="D12" s="122">
        <v>11</v>
      </c>
      <c r="E12" s="122">
        <v>18</v>
      </c>
      <c r="F12" s="122">
        <v>14</v>
      </c>
      <c r="G12" s="131">
        <v>16</v>
      </c>
      <c r="J12" s="118"/>
    </row>
    <row r="13" spans="1:10" x14ac:dyDescent="0.2">
      <c r="A13" s="112" t="s">
        <v>28</v>
      </c>
      <c r="B13" s="113"/>
      <c r="C13" s="123">
        <v>1</v>
      </c>
      <c r="D13" s="123">
        <v>19</v>
      </c>
      <c r="E13" s="123">
        <v>24</v>
      </c>
      <c r="F13" s="123">
        <v>18</v>
      </c>
      <c r="G13" s="132">
        <v>31</v>
      </c>
    </row>
    <row r="14" spans="1:10" ht="12.5" x14ac:dyDescent="0.25">
      <c r="A14" s="101" t="s">
        <v>244</v>
      </c>
      <c r="B14" s="102"/>
      <c r="C14" s="122"/>
      <c r="D14" s="122"/>
      <c r="E14" s="122"/>
      <c r="F14" s="122"/>
      <c r="G14" s="131"/>
      <c r="J14" s="118"/>
    </row>
    <row r="15" spans="1:10" x14ac:dyDescent="0.2">
      <c r="A15" s="103" t="s">
        <v>263</v>
      </c>
      <c r="B15" s="104"/>
      <c r="C15" s="122">
        <v>54</v>
      </c>
      <c r="D15" s="122">
        <v>91</v>
      </c>
      <c r="E15" s="122">
        <v>72</v>
      </c>
      <c r="F15" s="122">
        <v>76</v>
      </c>
      <c r="G15" s="131">
        <v>47</v>
      </c>
      <c r="I15" s="118"/>
      <c r="J15" s="118"/>
    </row>
    <row r="16" spans="1:10" ht="12" x14ac:dyDescent="0.2">
      <c r="A16" s="197" t="s">
        <v>264</v>
      </c>
      <c r="B16" s="198"/>
      <c r="C16" s="122">
        <v>0</v>
      </c>
      <c r="D16" s="122">
        <v>43</v>
      </c>
      <c r="E16" s="122">
        <v>20</v>
      </c>
      <c r="F16" s="122">
        <v>25</v>
      </c>
      <c r="G16" s="131">
        <v>16</v>
      </c>
      <c r="J16" s="118"/>
    </row>
    <row r="17" spans="1:10" ht="12" x14ac:dyDescent="0.2">
      <c r="A17" s="197" t="s">
        <v>258</v>
      </c>
      <c r="B17" s="198"/>
      <c r="C17" s="122">
        <v>0</v>
      </c>
      <c r="D17" s="122">
        <v>48</v>
      </c>
      <c r="E17" s="122">
        <v>27</v>
      </c>
      <c r="F17" s="122">
        <v>30</v>
      </c>
      <c r="G17" s="131">
        <v>21</v>
      </c>
      <c r="J17" s="118"/>
    </row>
    <row r="18" spans="1:10" ht="12" x14ac:dyDescent="0.2">
      <c r="A18" s="197" t="s">
        <v>247</v>
      </c>
      <c r="B18" s="198"/>
      <c r="C18" s="122">
        <v>54</v>
      </c>
      <c r="D18" s="122">
        <v>0</v>
      </c>
      <c r="E18" s="122">
        <v>25</v>
      </c>
      <c r="F18" s="122">
        <v>21</v>
      </c>
      <c r="G18" s="131">
        <v>10</v>
      </c>
      <c r="J18" s="118"/>
    </row>
    <row r="19" spans="1:10" x14ac:dyDescent="0.2">
      <c r="A19" s="99" t="s">
        <v>265</v>
      </c>
      <c r="B19" s="105"/>
      <c r="C19" s="122">
        <v>46</v>
      </c>
      <c r="D19" s="122">
        <v>9</v>
      </c>
      <c r="E19" s="122">
        <v>28</v>
      </c>
      <c r="F19" s="122">
        <v>24</v>
      </c>
      <c r="G19" s="131">
        <v>53</v>
      </c>
      <c r="J19" s="118"/>
    </row>
    <row r="20" spans="1:10" ht="12" x14ac:dyDescent="0.2">
      <c r="A20" s="197" t="s">
        <v>266</v>
      </c>
      <c r="B20" s="198"/>
      <c r="C20" s="122">
        <v>2</v>
      </c>
      <c r="D20" s="122">
        <v>9</v>
      </c>
      <c r="E20" s="122">
        <v>6</v>
      </c>
      <c r="F20" s="122">
        <v>6</v>
      </c>
      <c r="G20" s="131">
        <v>26</v>
      </c>
      <c r="J20" s="118"/>
    </row>
    <row r="21" spans="1:10" ht="12" x14ac:dyDescent="0.2">
      <c r="A21" s="197" t="s">
        <v>259</v>
      </c>
      <c r="B21" s="198"/>
      <c r="C21" s="122">
        <v>44</v>
      </c>
      <c r="D21" s="122">
        <v>0</v>
      </c>
      <c r="E21" s="122">
        <v>22</v>
      </c>
      <c r="F21" s="122">
        <v>18</v>
      </c>
      <c r="G21" s="131">
        <v>26</v>
      </c>
    </row>
    <row r="22" spans="1:10" ht="12.5" x14ac:dyDescent="0.25">
      <c r="A22" s="115" t="s">
        <v>245</v>
      </c>
      <c r="B22" s="116"/>
      <c r="C22" s="121"/>
      <c r="D22" s="121"/>
      <c r="E22" s="121"/>
      <c r="F22" s="121"/>
      <c r="G22" s="130"/>
    </row>
    <row r="23" spans="1:10" x14ac:dyDescent="0.2">
      <c r="A23" s="106" t="s">
        <v>231</v>
      </c>
      <c r="B23" s="107"/>
      <c r="C23" s="122">
        <v>82</v>
      </c>
      <c r="D23" s="122">
        <v>89</v>
      </c>
      <c r="E23" s="122">
        <v>88</v>
      </c>
      <c r="F23" s="122">
        <v>87</v>
      </c>
      <c r="G23" s="131">
        <v>40</v>
      </c>
    </row>
    <row r="24" spans="1:10" x14ac:dyDescent="0.2">
      <c r="A24" s="106" t="s">
        <v>232</v>
      </c>
      <c r="B24" s="107"/>
      <c r="C24" s="122">
        <v>18</v>
      </c>
      <c r="D24" s="122">
        <v>2</v>
      </c>
      <c r="E24" s="122">
        <v>3</v>
      </c>
      <c r="F24" s="122">
        <v>6</v>
      </c>
      <c r="G24" s="131">
        <v>20</v>
      </c>
    </row>
    <row r="25" spans="1:10" x14ac:dyDescent="0.2">
      <c r="A25" s="106" t="s">
        <v>29</v>
      </c>
      <c r="B25" s="107"/>
      <c r="C25" s="122" t="s">
        <v>234</v>
      </c>
      <c r="D25" s="122" t="s">
        <v>234</v>
      </c>
      <c r="E25" s="122" t="s">
        <v>234</v>
      </c>
      <c r="F25" s="122" t="s">
        <v>234</v>
      </c>
      <c r="G25" s="131">
        <v>38</v>
      </c>
    </row>
    <row r="26" spans="1:10" x14ac:dyDescent="0.2">
      <c r="A26" s="106" t="s">
        <v>274</v>
      </c>
      <c r="B26" s="107"/>
      <c r="C26" s="122">
        <v>0</v>
      </c>
      <c r="D26" s="122">
        <v>8</v>
      </c>
      <c r="E26" s="122">
        <v>9</v>
      </c>
      <c r="F26" s="122">
        <v>7</v>
      </c>
      <c r="G26" s="131" t="s">
        <v>251</v>
      </c>
    </row>
    <row r="27" spans="1:10" x14ac:dyDescent="0.2">
      <c r="A27" s="117" t="s">
        <v>233</v>
      </c>
      <c r="B27" s="120"/>
      <c r="C27" s="123" t="s">
        <v>234</v>
      </c>
      <c r="D27" s="123" t="s">
        <v>234</v>
      </c>
      <c r="E27" s="123" t="s">
        <v>234</v>
      </c>
      <c r="F27" s="123" t="s">
        <v>234</v>
      </c>
      <c r="G27" s="132">
        <v>2</v>
      </c>
    </row>
    <row r="28" spans="1:10" ht="12.5" x14ac:dyDescent="0.25">
      <c r="A28" s="108" t="s">
        <v>246</v>
      </c>
      <c r="B28" s="109" t="s">
        <v>241</v>
      </c>
      <c r="C28" s="123">
        <v>1</v>
      </c>
      <c r="D28" s="123">
        <v>33</v>
      </c>
      <c r="E28" s="123">
        <v>5</v>
      </c>
      <c r="F28" s="123">
        <v>14</v>
      </c>
      <c r="G28" s="132">
        <v>9</v>
      </c>
    </row>
    <row r="29" spans="1:10" ht="10.5" x14ac:dyDescent="0.2">
      <c r="A29" s="54"/>
      <c r="B29" s="50"/>
      <c r="C29" s="51"/>
      <c r="D29" s="51"/>
      <c r="E29" s="51"/>
      <c r="F29" s="52"/>
      <c r="G29" s="53"/>
    </row>
    <row r="30" spans="1:10" x14ac:dyDescent="0.2">
      <c r="A30" s="196"/>
      <c r="B30" s="196"/>
      <c r="C30" s="196"/>
      <c r="D30" s="196"/>
      <c r="E30" s="196"/>
      <c r="F30" s="196"/>
      <c r="G30" s="196"/>
    </row>
    <row r="31" spans="1:10" x14ac:dyDescent="0.2">
      <c r="A31" s="196"/>
      <c r="B31" s="196"/>
      <c r="C31" s="196"/>
      <c r="D31" s="196"/>
      <c r="E31" s="196"/>
      <c r="F31" s="196"/>
      <c r="G31" s="196"/>
    </row>
    <row r="32" spans="1:10" x14ac:dyDescent="0.2">
      <c r="A32" s="196"/>
      <c r="B32" s="196"/>
      <c r="C32" s="196"/>
      <c r="D32" s="196"/>
      <c r="E32" s="196"/>
      <c r="F32" s="196"/>
      <c r="G32" s="196"/>
    </row>
    <row r="33" spans="1:7" ht="1.5" customHeight="1" x14ac:dyDescent="0.2">
      <c r="A33" s="196"/>
      <c r="B33" s="196"/>
      <c r="C33" s="196"/>
      <c r="D33" s="196"/>
      <c r="E33" s="196"/>
      <c r="F33" s="196"/>
      <c r="G33" s="196"/>
    </row>
    <row r="34" spans="1:7" ht="10.5" hidden="1" x14ac:dyDescent="0.25">
      <c r="A34" s="177"/>
      <c r="B34" s="177"/>
      <c r="C34" s="177"/>
      <c r="D34" s="177"/>
      <c r="E34" s="1"/>
      <c r="F34" s="1"/>
      <c r="G34" s="1"/>
    </row>
    <row r="35" spans="1:7" ht="18" customHeight="1" x14ac:dyDescent="0.2">
      <c r="A35" s="194" t="s">
        <v>295</v>
      </c>
      <c r="B35" s="194"/>
      <c r="C35" s="194"/>
      <c r="D35" s="194"/>
      <c r="E35" s="194"/>
      <c r="F35" s="194"/>
      <c r="G35" s="194"/>
    </row>
    <row r="36" spans="1:7" ht="87" customHeight="1" x14ac:dyDescent="0.2">
      <c r="A36" s="194"/>
      <c r="B36" s="194"/>
      <c r="C36" s="194"/>
      <c r="D36" s="194"/>
      <c r="E36" s="194"/>
      <c r="F36" s="194"/>
      <c r="G36" s="194"/>
    </row>
  </sheetData>
  <mergeCells count="15">
    <mergeCell ref="A1:G1"/>
    <mergeCell ref="A35:G36"/>
    <mergeCell ref="A4:B4"/>
    <mergeCell ref="A30:G30"/>
    <mergeCell ref="A31:G31"/>
    <mergeCell ref="A32:G32"/>
    <mergeCell ref="A33:G33"/>
    <mergeCell ref="A16:B16"/>
    <mergeCell ref="A17:B17"/>
    <mergeCell ref="A18:B18"/>
    <mergeCell ref="A20:B20"/>
    <mergeCell ref="A21:B21"/>
    <mergeCell ref="G3:G4"/>
    <mergeCell ref="C3:F3"/>
    <mergeCell ref="A34:D3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114"/>
  <sheetViews>
    <sheetView showGridLines="0" topLeftCell="A97" workbookViewId="0">
      <selection activeCell="B108" sqref="B108:F114"/>
    </sheetView>
  </sheetViews>
  <sheetFormatPr baseColWidth="10" defaultColWidth="10.81640625" defaultRowHeight="10" x14ac:dyDescent="0.2"/>
  <cols>
    <col min="1" max="16384" width="10.81640625" style="57"/>
  </cols>
  <sheetData>
    <row r="1" spans="2:9" ht="31" customHeight="1" x14ac:dyDescent="0.25">
      <c r="B1" s="201" t="s">
        <v>283</v>
      </c>
      <c r="C1" s="202"/>
      <c r="D1" s="202"/>
      <c r="E1" s="202"/>
      <c r="F1" s="202"/>
    </row>
    <row r="2" spans="2:9" ht="10.5" thickBot="1" x14ac:dyDescent="0.25">
      <c r="B2" s="1"/>
      <c r="C2" s="1"/>
      <c r="D2" s="1"/>
      <c r="E2" s="1"/>
      <c r="F2" s="1"/>
    </row>
    <row r="3" spans="2:9" ht="32.5" thickBot="1" x14ac:dyDescent="0.25">
      <c r="B3" s="21" t="s">
        <v>30</v>
      </c>
      <c r="C3" s="22" t="s">
        <v>31</v>
      </c>
      <c r="D3" s="23" t="s">
        <v>32</v>
      </c>
      <c r="E3" s="23" t="s">
        <v>261</v>
      </c>
      <c r="F3" s="23" t="s">
        <v>33</v>
      </c>
      <c r="H3" s="61"/>
      <c r="I3" s="95"/>
    </row>
    <row r="4" spans="2:9" x14ac:dyDescent="0.2">
      <c r="B4" s="24" t="s">
        <v>34</v>
      </c>
      <c r="C4" s="25" t="s">
        <v>35</v>
      </c>
      <c r="D4" s="26">
        <v>40288</v>
      </c>
      <c r="E4" s="27">
        <v>524058</v>
      </c>
      <c r="F4" s="45">
        <v>7.6876986898396744</v>
      </c>
      <c r="H4" s="62"/>
      <c r="I4" s="62"/>
    </row>
    <row r="5" spans="2:9" x14ac:dyDescent="0.2">
      <c r="B5" s="28" t="s">
        <v>36</v>
      </c>
      <c r="C5" s="29" t="s">
        <v>37</v>
      </c>
      <c r="D5" s="26">
        <v>53701</v>
      </c>
      <c r="E5" s="30">
        <v>429902</v>
      </c>
      <c r="F5" s="45">
        <v>12.491451540118446</v>
      </c>
      <c r="H5" s="62"/>
      <c r="I5" s="62"/>
    </row>
    <row r="6" spans="2:9" x14ac:dyDescent="0.2">
      <c r="B6" s="28" t="s">
        <v>38</v>
      </c>
      <c r="C6" s="29" t="s">
        <v>39</v>
      </c>
      <c r="D6" s="26">
        <v>35400</v>
      </c>
      <c r="E6" s="30">
        <v>283785</v>
      </c>
      <c r="F6" s="45">
        <v>12.474232253290344</v>
      </c>
      <c r="H6" s="62"/>
      <c r="I6" s="62"/>
    </row>
    <row r="7" spans="2:9" x14ac:dyDescent="0.2">
      <c r="B7" s="28" t="s">
        <v>40</v>
      </c>
      <c r="C7" s="29" t="s">
        <v>41</v>
      </c>
      <c r="D7" s="26">
        <v>15867</v>
      </c>
      <c r="E7" s="30">
        <v>138976</v>
      </c>
      <c r="F7" s="45">
        <v>11.417079207920793</v>
      </c>
      <c r="H7" s="62"/>
      <c r="I7" s="62"/>
    </row>
    <row r="8" spans="2:9" x14ac:dyDescent="0.2">
      <c r="B8" s="28" t="s">
        <v>42</v>
      </c>
      <c r="C8" s="29" t="s">
        <v>43</v>
      </c>
      <c r="D8" s="26">
        <v>12337</v>
      </c>
      <c r="E8" s="30">
        <v>118615</v>
      </c>
      <c r="F8" s="45">
        <v>10.4008767862412</v>
      </c>
      <c r="H8" s="62"/>
      <c r="I8" s="62"/>
    </row>
    <row r="9" spans="2:9" x14ac:dyDescent="0.2">
      <c r="B9" s="28" t="s">
        <v>44</v>
      </c>
      <c r="C9" s="29" t="s">
        <v>45</v>
      </c>
      <c r="D9" s="26">
        <v>106495</v>
      </c>
      <c r="E9" s="30">
        <v>910521</v>
      </c>
      <c r="F9" s="45">
        <v>11.696050942262728</v>
      </c>
      <c r="H9" s="62"/>
      <c r="I9" s="62"/>
    </row>
    <row r="10" spans="2:9" x14ac:dyDescent="0.2">
      <c r="B10" s="28" t="s">
        <v>46</v>
      </c>
      <c r="C10" s="29" t="s">
        <v>47</v>
      </c>
      <c r="D10" s="26">
        <v>29109</v>
      </c>
      <c r="E10" s="30">
        <v>273124</v>
      </c>
      <c r="F10" s="45">
        <v>10.657796458751337</v>
      </c>
      <c r="H10" s="62"/>
      <c r="I10" s="62"/>
    </row>
    <row r="11" spans="2:9" x14ac:dyDescent="0.2">
      <c r="B11" s="28" t="s">
        <v>48</v>
      </c>
      <c r="C11" s="29" t="s">
        <v>49</v>
      </c>
      <c r="D11" s="26">
        <v>28226</v>
      </c>
      <c r="E11" s="30">
        <v>222071</v>
      </c>
      <c r="F11" s="45">
        <v>12.710349392761774</v>
      </c>
      <c r="H11" s="62"/>
      <c r="I11" s="62"/>
    </row>
    <row r="12" spans="2:9" x14ac:dyDescent="0.2">
      <c r="B12" s="28" t="s">
        <v>50</v>
      </c>
      <c r="C12" s="29" t="s">
        <v>51</v>
      </c>
      <c r="D12" s="26">
        <v>16040</v>
      </c>
      <c r="E12" s="30">
        <v>129398</v>
      </c>
      <c r="F12" s="45">
        <v>12.395863923708248</v>
      </c>
      <c r="H12" s="62"/>
      <c r="I12" s="62"/>
    </row>
    <row r="13" spans="2:9" x14ac:dyDescent="0.2">
      <c r="B13" s="28" t="s">
        <v>52</v>
      </c>
      <c r="C13" s="31" t="s">
        <v>53</v>
      </c>
      <c r="D13" s="26">
        <v>35075</v>
      </c>
      <c r="E13" s="30">
        <v>254079</v>
      </c>
      <c r="F13" s="45">
        <v>13.80476151118353</v>
      </c>
      <c r="H13" s="62"/>
      <c r="I13" s="62"/>
    </row>
    <row r="14" spans="2:9" x14ac:dyDescent="0.2">
      <c r="B14" s="28" t="s">
        <v>54</v>
      </c>
      <c r="C14" s="31" t="s">
        <v>55</v>
      </c>
      <c r="D14" s="26">
        <v>42843</v>
      </c>
      <c r="E14" s="30">
        <v>312466</v>
      </c>
      <c r="F14" s="45">
        <v>13.71125178419412</v>
      </c>
      <c r="H14" s="62"/>
      <c r="I14" s="62"/>
    </row>
    <row r="15" spans="2:9" x14ac:dyDescent="0.2">
      <c r="B15" s="28" t="s">
        <v>56</v>
      </c>
      <c r="C15" s="29" t="s">
        <v>57</v>
      </c>
      <c r="D15" s="26">
        <v>23446</v>
      </c>
      <c r="E15" s="30">
        <v>236525</v>
      </c>
      <c r="F15" s="45">
        <v>9.9126942183701505</v>
      </c>
      <c r="H15" s="62"/>
      <c r="I15" s="62"/>
    </row>
    <row r="16" spans="2:9" x14ac:dyDescent="0.2">
      <c r="B16" s="28" t="s">
        <v>58</v>
      </c>
      <c r="C16" s="31" t="s">
        <v>59</v>
      </c>
      <c r="D16" s="26">
        <v>245442</v>
      </c>
      <c r="E16" s="30">
        <v>1672104</v>
      </c>
      <c r="F16" s="45">
        <v>14.678632429561796</v>
      </c>
      <c r="H16" s="62"/>
      <c r="I16" s="62"/>
    </row>
    <row r="17" spans="2:9" x14ac:dyDescent="0.2">
      <c r="B17" s="28" t="s">
        <v>60</v>
      </c>
      <c r="C17" s="29" t="s">
        <v>61</v>
      </c>
      <c r="D17" s="26">
        <v>73903</v>
      </c>
      <c r="E17" s="30">
        <v>576049</v>
      </c>
      <c r="F17" s="45">
        <v>12.829290563823564</v>
      </c>
      <c r="H17" s="62"/>
      <c r="I17" s="62"/>
    </row>
    <row r="18" spans="2:9" x14ac:dyDescent="0.2">
      <c r="B18" s="28" t="s">
        <v>62</v>
      </c>
      <c r="C18" s="29" t="s">
        <v>63</v>
      </c>
      <c r="D18" s="26">
        <v>12136</v>
      </c>
      <c r="E18" s="30">
        <v>123715</v>
      </c>
      <c r="F18" s="45">
        <v>9.8096431313906969</v>
      </c>
      <c r="H18" s="62"/>
      <c r="I18" s="62"/>
    </row>
    <row r="19" spans="2:9" x14ac:dyDescent="0.2">
      <c r="B19" s="28" t="s">
        <v>64</v>
      </c>
      <c r="C19" s="29" t="s">
        <v>65</v>
      </c>
      <c r="D19" s="26">
        <v>33781</v>
      </c>
      <c r="E19" s="30">
        <v>295909</v>
      </c>
      <c r="F19" s="45">
        <v>11.41600965161587</v>
      </c>
      <c r="H19" s="62"/>
      <c r="I19" s="62"/>
    </row>
    <row r="20" spans="2:9" x14ac:dyDescent="0.2">
      <c r="B20" s="28" t="s">
        <v>66</v>
      </c>
      <c r="C20" s="29" t="s">
        <v>67</v>
      </c>
      <c r="D20" s="26">
        <v>60695</v>
      </c>
      <c r="E20" s="30">
        <v>550260</v>
      </c>
      <c r="F20" s="45">
        <v>11.030240250063606</v>
      </c>
      <c r="H20" s="62"/>
      <c r="I20" s="62"/>
    </row>
    <row r="21" spans="2:9" x14ac:dyDescent="0.2">
      <c r="B21" s="28" t="s">
        <v>68</v>
      </c>
      <c r="C21" s="29" t="s">
        <v>69</v>
      </c>
      <c r="D21" s="26">
        <v>28005</v>
      </c>
      <c r="E21" s="30">
        <v>252000</v>
      </c>
      <c r="F21" s="45">
        <v>11.113095238095239</v>
      </c>
      <c r="H21" s="62"/>
      <c r="I21" s="62"/>
    </row>
    <row r="22" spans="2:9" x14ac:dyDescent="0.2">
      <c r="B22" s="28" t="s">
        <v>70</v>
      </c>
      <c r="C22" s="29" t="s">
        <v>71</v>
      </c>
      <c r="D22" s="26">
        <v>19795</v>
      </c>
      <c r="E22" s="30">
        <v>205570</v>
      </c>
      <c r="F22" s="45">
        <v>9.6293233448460374</v>
      </c>
      <c r="H22" s="62"/>
      <c r="I22" s="62"/>
    </row>
    <row r="23" spans="2:9" x14ac:dyDescent="0.2">
      <c r="B23" s="28" t="s">
        <v>72</v>
      </c>
      <c r="C23" s="29" t="s">
        <v>73</v>
      </c>
      <c r="D23" s="26">
        <v>10630</v>
      </c>
      <c r="E23" s="30">
        <v>136576</v>
      </c>
      <c r="F23" s="45">
        <v>7.7832122774133081</v>
      </c>
      <c r="H23" s="62"/>
      <c r="I23" s="62"/>
    </row>
    <row r="24" spans="2:9" x14ac:dyDescent="0.2">
      <c r="B24" s="28" t="s">
        <v>74</v>
      </c>
      <c r="C24" s="29" t="s">
        <v>75</v>
      </c>
      <c r="D24" s="26">
        <v>18031</v>
      </c>
      <c r="E24" s="30">
        <v>153432</v>
      </c>
      <c r="F24" s="45">
        <v>11.751785807393503</v>
      </c>
      <c r="H24" s="62"/>
      <c r="I24" s="62"/>
    </row>
    <row r="25" spans="2:9" x14ac:dyDescent="0.2">
      <c r="B25" s="28" t="s">
        <v>76</v>
      </c>
      <c r="C25" s="29" t="s">
        <v>77</v>
      </c>
      <c r="D25" s="26">
        <v>55007</v>
      </c>
      <c r="E25" s="30">
        <v>446316</v>
      </c>
      <c r="F25" s="45">
        <v>12.324675790247269</v>
      </c>
      <c r="H25" s="62"/>
      <c r="I25" s="62"/>
    </row>
    <row r="26" spans="2:9" x14ac:dyDescent="0.2">
      <c r="B26" s="28" t="s">
        <v>78</v>
      </c>
      <c r="C26" s="29" t="s">
        <v>79</v>
      </c>
      <c r="D26" s="26">
        <v>48258</v>
      </c>
      <c r="E26" s="30">
        <v>498932</v>
      </c>
      <c r="F26" s="45">
        <v>9.672259947247321</v>
      </c>
      <c r="H26" s="62"/>
      <c r="I26" s="62"/>
    </row>
    <row r="27" spans="2:9" x14ac:dyDescent="0.2">
      <c r="B27" s="28" t="s">
        <v>80</v>
      </c>
      <c r="C27" s="29" t="s">
        <v>81</v>
      </c>
      <c r="D27" s="26">
        <v>10260</v>
      </c>
      <c r="E27" s="30">
        <v>101515</v>
      </c>
      <c r="F27" s="45">
        <v>10.106880756538443</v>
      </c>
      <c r="H27" s="62"/>
      <c r="I27" s="62"/>
    </row>
    <row r="28" spans="2:9" x14ac:dyDescent="0.2">
      <c r="B28" s="28" t="s">
        <v>82</v>
      </c>
      <c r="C28" s="29" t="s">
        <v>83</v>
      </c>
      <c r="D28" s="26">
        <v>36638</v>
      </c>
      <c r="E28" s="30">
        <v>352720</v>
      </c>
      <c r="F28" s="45">
        <v>10.38727602630982</v>
      </c>
      <c r="H28" s="62"/>
      <c r="I28" s="62"/>
    </row>
    <row r="29" spans="2:9" x14ac:dyDescent="0.2">
      <c r="B29" s="28" t="s">
        <v>84</v>
      </c>
      <c r="C29" s="29" t="s">
        <v>85</v>
      </c>
      <c r="D29" s="26">
        <v>53450</v>
      </c>
      <c r="E29" s="30">
        <v>440753</v>
      </c>
      <c r="F29" s="45">
        <v>12.126973611070147</v>
      </c>
      <c r="H29" s="62"/>
      <c r="I29" s="62"/>
    </row>
    <row r="30" spans="2:9" x14ac:dyDescent="0.2">
      <c r="B30" s="28" t="s">
        <v>86</v>
      </c>
      <c r="C30" s="29" t="s">
        <v>87</v>
      </c>
      <c r="D30" s="26">
        <v>49427</v>
      </c>
      <c r="E30" s="30">
        <v>422962</v>
      </c>
      <c r="F30" s="45">
        <v>11.685919775298963</v>
      </c>
      <c r="H30" s="62"/>
      <c r="I30" s="62"/>
    </row>
    <row r="31" spans="2:9" x14ac:dyDescent="0.2">
      <c r="B31" s="28" t="s">
        <v>88</v>
      </c>
      <c r="C31" s="29" t="s">
        <v>89</v>
      </c>
      <c r="D31" s="26">
        <v>45442</v>
      </c>
      <c r="E31" s="30">
        <v>484937</v>
      </c>
      <c r="F31" s="45">
        <v>9.3707017612597099</v>
      </c>
      <c r="H31" s="62"/>
      <c r="I31" s="62"/>
    </row>
    <row r="32" spans="2:9" x14ac:dyDescent="0.2">
      <c r="B32" s="28" t="s">
        <v>90</v>
      </c>
      <c r="C32" s="29" t="s">
        <v>91</v>
      </c>
      <c r="D32" s="26">
        <v>30059</v>
      </c>
      <c r="E32" s="30">
        <v>348599</v>
      </c>
      <c r="F32" s="45">
        <v>8.6228015570899519</v>
      </c>
      <c r="H32" s="62"/>
      <c r="I32" s="62"/>
    </row>
    <row r="33" spans="2:9" x14ac:dyDescent="0.2">
      <c r="B33" s="28" t="s">
        <v>92</v>
      </c>
      <c r="C33" s="29" t="s">
        <v>93</v>
      </c>
      <c r="D33" s="26">
        <v>81792</v>
      </c>
      <c r="E33" s="30">
        <v>759463</v>
      </c>
      <c r="F33" s="45">
        <v>10.769714916987398</v>
      </c>
      <c r="H33" s="62"/>
      <c r="I33" s="62"/>
    </row>
    <row r="34" spans="2:9" x14ac:dyDescent="0.2">
      <c r="B34" s="28" t="s">
        <v>94</v>
      </c>
      <c r="C34" s="31" t="s">
        <v>95</v>
      </c>
      <c r="D34" s="26">
        <v>86044</v>
      </c>
      <c r="E34" s="30">
        <v>619614</v>
      </c>
      <c r="F34" s="45">
        <v>13.886710113070396</v>
      </c>
      <c r="H34" s="62"/>
      <c r="I34" s="62"/>
    </row>
    <row r="35" spans="2:9" x14ac:dyDescent="0.2">
      <c r="B35" s="28" t="s">
        <v>96</v>
      </c>
      <c r="C35" s="46" t="s">
        <v>97</v>
      </c>
      <c r="D35" s="26">
        <v>177971</v>
      </c>
      <c r="E35" s="30">
        <v>1144880</v>
      </c>
      <c r="F35" s="45">
        <v>15.544947942142409</v>
      </c>
      <c r="H35" s="62"/>
      <c r="I35" s="62"/>
    </row>
    <row r="36" spans="2:9" x14ac:dyDescent="0.2">
      <c r="B36" s="28" t="s">
        <v>98</v>
      </c>
      <c r="C36" s="46" t="s">
        <v>99</v>
      </c>
      <c r="D36" s="26">
        <v>15696</v>
      </c>
      <c r="E36" s="30">
        <v>161952</v>
      </c>
      <c r="F36" s="45">
        <v>9.6917605216360414</v>
      </c>
      <c r="H36" s="62"/>
      <c r="I36" s="62"/>
    </row>
    <row r="37" spans="2:9" x14ac:dyDescent="0.2">
      <c r="B37" s="28" t="s">
        <v>100</v>
      </c>
      <c r="C37" s="46" t="s">
        <v>101</v>
      </c>
      <c r="D37" s="26">
        <v>175442</v>
      </c>
      <c r="E37" s="30">
        <v>1342030</v>
      </c>
      <c r="F37" s="45">
        <v>13.072882126331006</v>
      </c>
      <c r="H37" s="62"/>
      <c r="I37" s="62"/>
    </row>
    <row r="38" spans="2:9" x14ac:dyDescent="0.2">
      <c r="B38" s="28" t="s">
        <v>102</v>
      </c>
      <c r="C38" s="46" t="s">
        <v>103</v>
      </c>
      <c r="D38" s="26">
        <v>162642</v>
      </c>
      <c r="E38" s="30">
        <v>971140</v>
      </c>
      <c r="F38" s="45">
        <v>16.747533826224849</v>
      </c>
      <c r="H38" s="62"/>
      <c r="I38" s="62"/>
    </row>
    <row r="39" spans="2:9" x14ac:dyDescent="0.2">
      <c r="B39" s="28" t="s">
        <v>104</v>
      </c>
      <c r="C39" s="46" t="s">
        <v>105</v>
      </c>
      <c r="D39" s="26">
        <v>115936</v>
      </c>
      <c r="E39" s="30">
        <v>874474</v>
      </c>
      <c r="F39" s="45">
        <v>13.257798402239517</v>
      </c>
      <c r="H39" s="62"/>
      <c r="I39" s="62"/>
    </row>
    <row r="40" spans="2:9" x14ac:dyDescent="0.2">
      <c r="B40" s="28" t="s">
        <v>106</v>
      </c>
      <c r="C40" s="46" t="s">
        <v>107</v>
      </c>
      <c r="D40" s="26">
        <v>20474</v>
      </c>
      <c r="E40" s="30">
        <v>186764</v>
      </c>
      <c r="F40" s="45">
        <v>10.962498125977168</v>
      </c>
      <c r="H40" s="62"/>
      <c r="I40" s="62"/>
    </row>
    <row r="41" spans="2:9" x14ac:dyDescent="0.2">
      <c r="B41" s="28" t="s">
        <v>108</v>
      </c>
      <c r="C41" s="46" t="s">
        <v>109</v>
      </c>
      <c r="D41" s="26">
        <v>65919</v>
      </c>
      <c r="E41" s="30">
        <v>502253</v>
      </c>
      <c r="F41" s="45">
        <v>13.124660280774828</v>
      </c>
      <c r="H41" s="62"/>
      <c r="I41" s="62"/>
    </row>
    <row r="42" spans="2:9" x14ac:dyDescent="0.2">
      <c r="B42" s="28" t="s">
        <v>110</v>
      </c>
      <c r="C42" s="46" t="s">
        <v>111</v>
      </c>
      <c r="D42" s="26">
        <v>118558</v>
      </c>
      <c r="E42" s="30">
        <v>1025094</v>
      </c>
      <c r="F42" s="45">
        <v>11.565573498625492</v>
      </c>
      <c r="H42" s="62"/>
      <c r="I42" s="62"/>
    </row>
    <row r="43" spans="2:9" x14ac:dyDescent="0.2">
      <c r="B43" s="28" t="s">
        <v>112</v>
      </c>
      <c r="C43" s="46" t="s">
        <v>113</v>
      </c>
      <c r="D43" s="26">
        <v>19599</v>
      </c>
      <c r="E43" s="30">
        <v>215005</v>
      </c>
      <c r="F43" s="45">
        <v>9.1156019627450533</v>
      </c>
      <c r="H43" s="62"/>
      <c r="I43" s="62"/>
    </row>
    <row r="44" spans="2:9" x14ac:dyDescent="0.2">
      <c r="B44" s="28" t="s">
        <v>114</v>
      </c>
      <c r="C44" s="46" t="s">
        <v>115</v>
      </c>
      <c r="D44" s="26">
        <v>31276</v>
      </c>
      <c r="E44" s="30">
        <v>345728</v>
      </c>
      <c r="F44" s="45">
        <v>9.0464179933358029</v>
      </c>
      <c r="H44" s="62"/>
      <c r="I44" s="62"/>
    </row>
    <row r="45" spans="2:9" x14ac:dyDescent="0.2">
      <c r="B45" s="28" t="s">
        <v>116</v>
      </c>
      <c r="C45" s="46" t="s">
        <v>117</v>
      </c>
      <c r="D45" s="26">
        <v>26025</v>
      </c>
      <c r="E45" s="30">
        <v>273971</v>
      </c>
      <c r="F45" s="45">
        <v>9.4991805702063346</v>
      </c>
      <c r="H45" s="62"/>
      <c r="I45" s="62"/>
    </row>
    <row r="46" spans="2:9" x14ac:dyDescent="0.2">
      <c r="B46" s="28" t="s">
        <v>118</v>
      </c>
      <c r="C46" s="46" t="s">
        <v>119</v>
      </c>
      <c r="D46" s="26">
        <v>83135</v>
      </c>
      <c r="E46" s="30">
        <v>625539</v>
      </c>
      <c r="F46" s="45">
        <v>13.29013858448474</v>
      </c>
      <c r="H46" s="62"/>
      <c r="I46" s="62"/>
    </row>
    <row r="47" spans="2:9" x14ac:dyDescent="0.2">
      <c r="B47" s="28" t="s">
        <v>120</v>
      </c>
      <c r="C47" s="46" t="s">
        <v>121</v>
      </c>
      <c r="D47" s="26">
        <v>19028</v>
      </c>
      <c r="E47" s="30">
        <v>189789</v>
      </c>
      <c r="F47" s="45">
        <v>10.025870835506799</v>
      </c>
      <c r="H47" s="62"/>
      <c r="I47" s="62"/>
    </row>
    <row r="48" spans="2:9" x14ac:dyDescent="0.2">
      <c r="B48" s="28" t="s">
        <v>122</v>
      </c>
      <c r="C48" s="46" t="s">
        <v>123</v>
      </c>
      <c r="D48" s="26">
        <v>139021</v>
      </c>
      <c r="E48" s="30">
        <v>1153888</v>
      </c>
      <c r="F48" s="45">
        <v>12.048049724063342</v>
      </c>
      <c r="H48" s="62"/>
      <c r="I48" s="62"/>
    </row>
    <row r="49" spans="2:9" x14ac:dyDescent="0.2">
      <c r="B49" s="28" t="s">
        <v>124</v>
      </c>
      <c r="C49" s="46" t="s">
        <v>125</v>
      </c>
      <c r="D49" s="26">
        <v>61631</v>
      </c>
      <c r="E49" s="30">
        <v>551658</v>
      </c>
      <c r="F49" s="45">
        <v>11.171957988463866</v>
      </c>
      <c r="H49" s="62"/>
      <c r="I49" s="62"/>
    </row>
    <row r="50" spans="2:9" x14ac:dyDescent="0.2">
      <c r="B50" s="28" t="s">
        <v>126</v>
      </c>
      <c r="C50" s="46" t="s">
        <v>127</v>
      </c>
      <c r="D50" s="26">
        <v>14439</v>
      </c>
      <c r="E50" s="30">
        <v>149674</v>
      </c>
      <c r="F50" s="45">
        <v>9.6469660729318374</v>
      </c>
      <c r="H50" s="62"/>
      <c r="I50" s="62"/>
    </row>
    <row r="51" spans="2:9" x14ac:dyDescent="0.2">
      <c r="B51" s="28" t="s">
        <v>128</v>
      </c>
      <c r="C51" s="46" t="s">
        <v>129</v>
      </c>
      <c r="D51" s="26">
        <v>32245</v>
      </c>
      <c r="E51" s="30">
        <v>278131</v>
      </c>
      <c r="F51" s="45">
        <v>11.593457759113511</v>
      </c>
      <c r="H51" s="62"/>
      <c r="I51" s="62"/>
    </row>
    <row r="52" spans="2:9" x14ac:dyDescent="0.2">
      <c r="B52" s="28" t="s">
        <v>130</v>
      </c>
      <c r="C52" s="46" t="s">
        <v>131</v>
      </c>
      <c r="D52" s="26">
        <v>7706</v>
      </c>
      <c r="E52" s="30">
        <v>64852</v>
      </c>
      <c r="F52" s="45">
        <v>11.882440017270092</v>
      </c>
      <c r="H52" s="62"/>
      <c r="I52" s="62"/>
    </row>
    <row r="53" spans="2:9" x14ac:dyDescent="0.2">
      <c r="B53" s="28" t="s">
        <v>132</v>
      </c>
      <c r="C53" s="46" t="s">
        <v>133</v>
      </c>
      <c r="D53" s="26">
        <v>86631</v>
      </c>
      <c r="E53" s="30">
        <v>666140</v>
      </c>
      <c r="F53" s="45">
        <v>13.004923889872998</v>
      </c>
      <c r="H53" s="62"/>
      <c r="I53" s="62"/>
    </row>
    <row r="54" spans="2:9" x14ac:dyDescent="0.2">
      <c r="B54" s="28" t="s">
        <v>134</v>
      </c>
      <c r="C54" s="46" t="s">
        <v>135</v>
      </c>
      <c r="D54" s="26">
        <v>42069</v>
      </c>
      <c r="E54" s="30">
        <v>413060</v>
      </c>
      <c r="F54" s="45">
        <v>10.184718927032392</v>
      </c>
      <c r="H54" s="62"/>
      <c r="I54" s="62"/>
    </row>
    <row r="55" spans="2:9" x14ac:dyDescent="0.2">
      <c r="B55" s="28" t="s">
        <v>136</v>
      </c>
      <c r="C55" s="46" t="s">
        <v>137</v>
      </c>
      <c r="D55" s="26">
        <v>64405</v>
      </c>
      <c r="E55" s="30">
        <v>465082</v>
      </c>
      <c r="F55" s="45">
        <v>13.848095604646064</v>
      </c>
      <c r="H55" s="62"/>
      <c r="I55" s="62"/>
    </row>
    <row r="56" spans="2:9" x14ac:dyDescent="0.2">
      <c r="B56" s="28" t="s">
        <v>138</v>
      </c>
      <c r="C56" s="46" t="s">
        <v>139</v>
      </c>
      <c r="D56" s="26">
        <v>15435</v>
      </c>
      <c r="E56" s="30">
        <v>144524</v>
      </c>
      <c r="F56" s="45">
        <v>10.67988707757881</v>
      </c>
      <c r="H56" s="62"/>
      <c r="I56" s="62"/>
    </row>
    <row r="57" spans="2:9" x14ac:dyDescent="0.2">
      <c r="B57" s="28" t="s">
        <v>140</v>
      </c>
      <c r="C57" s="46" t="s">
        <v>141</v>
      </c>
      <c r="D57" s="26">
        <v>24782</v>
      </c>
      <c r="E57" s="30">
        <v>249347</v>
      </c>
      <c r="F57" s="45">
        <v>9.9387600412276864</v>
      </c>
      <c r="H57" s="62"/>
      <c r="I57" s="62"/>
    </row>
    <row r="58" spans="2:9" x14ac:dyDescent="0.2">
      <c r="B58" s="28" t="s">
        <v>142</v>
      </c>
      <c r="C58" s="46" t="s">
        <v>143</v>
      </c>
      <c r="D58" s="26">
        <v>86597</v>
      </c>
      <c r="E58" s="30">
        <v>608259</v>
      </c>
      <c r="F58" s="45">
        <v>14.236862915304172</v>
      </c>
      <c r="H58" s="62"/>
      <c r="I58" s="62"/>
    </row>
    <row r="59" spans="2:9" x14ac:dyDescent="0.2">
      <c r="B59" s="28" t="s">
        <v>144</v>
      </c>
      <c r="C59" s="46" t="s">
        <v>145</v>
      </c>
      <c r="D59" s="26">
        <v>15297</v>
      </c>
      <c r="E59" s="30">
        <v>152805</v>
      </c>
      <c r="F59" s="45">
        <v>10.01079807597919</v>
      </c>
      <c r="H59" s="62"/>
      <c r="I59" s="62"/>
    </row>
    <row r="60" spans="2:9" x14ac:dyDescent="0.2">
      <c r="B60" s="28" t="s">
        <v>146</v>
      </c>
      <c r="C60" s="46" t="s">
        <v>147</v>
      </c>
      <c r="D60" s="26">
        <v>62573</v>
      </c>
      <c r="E60" s="30">
        <v>629717</v>
      </c>
      <c r="F60" s="45">
        <v>9.9366858445936828</v>
      </c>
      <c r="H60" s="62"/>
      <c r="I60" s="62"/>
    </row>
    <row r="61" spans="2:9" x14ac:dyDescent="0.2">
      <c r="B61" s="28" t="s">
        <v>148</v>
      </c>
      <c r="C61" s="46" t="s">
        <v>149</v>
      </c>
      <c r="D61" s="26">
        <v>91784</v>
      </c>
      <c r="E61" s="30">
        <v>865265</v>
      </c>
      <c r="F61" s="45">
        <v>10.607617319549503</v>
      </c>
      <c r="H61" s="62"/>
      <c r="I61" s="62"/>
    </row>
    <row r="62" spans="2:9" x14ac:dyDescent="0.2">
      <c r="B62" s="28" t="s">
        <v>150</v>
      </c>
      <c r="C62" s="46" t="s">
        <v>151</v>
      </c>
      <c r="D62" s="26">
        <v>19740</v>
      </c>
      <c r="E62" s="30">
        <v>173436</v>
      </c>
      <c r="F62" s="45">
        <v>11.381720058119422</v>
      </c>
      <c r="H62" s="62"/>
      <c r="I62" s="62"/>
    </row>
    <row r="63" spans="2:9" x14ac:dyDescent="0.2">
      <c r="B63" s="28" t="s">
        <v>152</v>
      </c>
      <c r="C63" s="46" t="s">
        <v>153</v>
      </c>
      <c r="D63" s="26">
        <v>325913</v>
      </c>
      <c r="E63" s="30">
        <v>2091356</v>
      </c>
      <c r="F63" s="45">
        <v>15.583812607705241</v>
      </c>
      <c r="H63" s="62"/>
      <c r="I63" s="62"/>
    </row>
    <row r="64" spans="2:9" x14ac:dyDescent="0.2">
      <c r="B64" s="28" t="s">
        <v>154</v>
      </c>
      <c r="C64" s="46" t="s">
        <v>155</v>
      </c>
      <c r="D64" s="26">
        <v>64716</v>
      </c>
      <c r="E64" s="30">
        <v>660922</v>
      </c>
      <c r="F64" s="45">
        <v>9.7917757314781468</v>
      </c>
      <c r="H64" s="62"/>
      <c r="I64" s="62"/>
    </row>
    <row r="65" spans="2:9" x14ac:dyDescent="0.2">
      <c r="B65" s="28" t="s">
        <v>156</v>
      </c>
      <c r="C65" s="46" t="s">
        <v>157</v>
      </c>
      <c r="D65" s="26">
        <v>26825</v>
      </c>
      <c r="E65" s="30">
        <v>234093</v>
      </c>
      <c r="F65" s="45">
        <v>11.459120947657555</v>
      </c>
      <c r="H65" s="62"/>
      <c r="I65" s="62"/>
    </row>
    <row r="66" spans="2:9" x14ac:dyDescent="0.2">
      <c r="B66" s="28" t="s">
        <v>158</v>
      </c>
      <c r="C66" s="46" t="s">
        <v>159</v>
      </c>
      <c r="D66" s="26">
        <v>159594</v>
      </c>
      <c r="E66" s="30">
        <v>1179273</v>
      </c>
      <c r="F66" s="45">
        <v>13.5332531144188</v>
      </c>
      <c r="H66" s="62"/>
      <c r="I66" s="62"/>
    </row>
    <row r="67" spans="2:9" x14ac:dyDescent="0.2">
      <c r="B67" s="28" t="s">
        <v>160</v>
      </c>
      <c r="C67" s="46" t="s">
        <v>161</v>
      </c>
      <c r="D67" s="26">
        <v>70836</v>
      </c>
      <c r="E67" s="30">
        <v>551700</v>
      </c>
      <c r="F67" s="45">
        <v>12.839586731919523</v>
      </c>
      <c r="H67" s="62"/>
      <c r="I67" s="62"/>
    </row>
    <row r="68" spans="2:9" x14ac:dyDescent="0.2">
      <c r="B68" s="28" t="s">
        <v>162</v>
      </c>
      <c r="C68" s="46" t="s">
        <v>163</v>
      </c>
      <c r="D68" s="26">
        <v>65283</v>
      </c>
      <c r="E68" s="30">
        <v>574525</v>
      </c>
      <c r="F68" s="45">
        <v>11.36295200382925</v>
      </c>
      <c r="H68" s="62"/>
      <c r="I68" s="62"/>
    </row>
    <row r="69" spans="2:9" x14ac:dyDescent="0.2">
      <c r="B69" s="28" t="s">
        <v>164</v>
      </c>
      <c r="C69" s="46" t="s">
        <v>165</v>
      </c>
      <c r="D69" s="26">
        <v>23853</v>
      </c>
      <c r="E69" s="30">
        <v>194855</v>
      </c>
      <c r="F69" s="45">
        <v>12.241410279438556</v>
      </c>
      <c r="H69" s="62"/>
      <c r="I69" s="62"/>
    </row>
    <row r="70" spans="2:9" x14ac:dyDescent="0.2">
      <c r="B70" s="28" t="s">
        <v>166</v>
      </c>
      <c r="C70" s="46" t="s">
        <v>167</v>
      </c>
      <c r="D70" s="26">
        <v>61180</v>
      </c>
      <c r="E70" s="30">
        <v>400693</v>
      </c>
      <c r="F70" s="45">
        <v>15.268547241903402</v>
      </c>
      <c r="H70" s="62"/>
      <c r="I70" s="62"/>
    </row>
    <row r="71" spans="2:9" x14ac:dyDescent="0.2">
      <c r="B71" s="28" t="s">
        <v>168</v>
      </c>
      <c r="C71" s="46" t="s">
        <v>169</v>
      </c>
      <c r="D71" s="26">
        <v>110231</v>
      </c>
      <c r="E71" s="30">
        <v>940900</v>
      </c>
      <c r="F71" s="45">
        <v>11.715485173769794</v>
      </c>
      <c r="H71" s="62"/>
      <c r="I71" s="62"/>
    </row>
    <row r="72" spans="2:9" x14ac:dyDescent="0.2">
      <c r="B72" s="28" t="s">
        <v>170</v>
      </c>
      <c r="C72" s="46" t="s">
        <v>171</v>
      </c>
      <c r="D72" s="26">
        <v>59781</v>
      </c>
      <c r="E72" s="30">
        <v>629486</v>
      </c>
      <c r="F72" s="45">
        <v>9.4967957984768514</v>
      </c>
      <c r="H72" s="62"/>
      <c r="I72" s="62"/>
    </row>
    <row r="73" spans="2:9" x14ac:dyDescent="0.2">
      <c r="B73" s="28" t="s">
        <v>172</v>
      </c>
      <c r="C73" s="46" t="s">
        <v>173</v>
      </c>
      <c r="D73" s="26">
        <v>227468</v>
      </c>
      <c r="E73" s="30">
        <v>1512846</v>
      </c>
      <c r="F73" s="45">
        <v>15.035767024535213</v>
      </c>
      <c r="H73" s="62"/>
      <c r="I73" s="62"/>
    </row>
    <row r="74" spans="2:9" x14ac:dyDescent="0.2">
      <c r="B74" s="28" t="s">
        <v>174</v>
      </c>
      <c r="C74" s="46" t="s">
        <v>175</v>
      </c>
      <c r="D74" s="26">
        <v>18061</v>
      </c>
      <c r="E74" s="30">
        <v>194491</v>
      </c>
      <c r="F74" s="45">
        <v>9.2862908823544537</v>
      </c>
      <c r="H74" s="62"/>
      <c r="I74" s="62"/>
    </row>
    <row r="75" spans="2:9" x14ac:dyDescent="0.2">
      <c r="B75" s="28" t="s">
        <v>176</v>
      </c>
      <c r="C75" s="46" t="s">
        <v>177</v>
      </c>
      <c r="D75" s="26">
        <v>47032</v>
      </c>
      <c r="E75" s="30">
        <v>461090</v>
      </c>
      <c r="F75" s="45">
        <v>10.200177839467349</v>
      </c>
      <c r="H75" s="62"/>
      <c r="I75" s="62"/>
    </row>
    <row r="76" spans="2:9" x14ac:dyDescent="0.2">
      <c r="B76" s="28" t="s">
        <v>178</v>
      </c>
      <c r="C76" s="46" t="s">
        <v>179</v>
      </c>
      <c r="D76" s="26">
        <v>52377</v>
      </c>
      <c r="E76" s="30">
        <v>460666</v>
      </c>
      <c r="F76" s="45">
        <v>11.36984279282604</v>
      </c>
      <c r="H76" s="62"/>
      <c r="I76" s="62"/>
    </row>
    <row r="77" spans="2:9" x14ac:dyDescent="0.2">
      <c r="B77" s="28" t="s">
        <v>180</v>
      </c>
      <c r="C77" s="46" t="s">
        <v>181</v>
      </c>
      <c r="D77" s="26">
        <v>33884</v>
      </c>
      <c r="E77" s="30">
        <v>358207</v>
      </c>
      <c r="F77" s="45">
        <v>9.4593349655366872</v>
      </c>
      <c r="H77" s="62"/>
      <c r="I77" s="62"/>
    </row>
    <row r="78" spans="2:9" x14ac:dyDescent="0.2">
      <c r="B78" s="28" t="s">
        <v>182</v>
      </c>
      <c r="C78" s="46" t="s">
        <v>183</v>
      </c>
      <c r="D78" s="26">
        <v>43678</v>
      </c>
      <c r="E78" s="30">
        <v>663849</v>
      </c>
      <c r="F78" s="45">
        <v>6.579508291795273</v>
      </c>
      <c r="H78" s="62"/>
      <c r="I78" s="62"/>
    </row>
    <row r="79" spans="2:9" x14ac:dyDescent="0.2">
      <c r="B79" s="28" t="s">
        <v>184</v>
      </c>
      <c r="C79" s="46" t="s">
        <v>185</v>
      </c>
      <c r="D79" s="26">
        <v>239178</v>
      </c>
      <c r="E79" s="30">
        <v>1862538</v>
      </c>
      <c r="F79" s="45">
        <v>12.841509810806546</v>
      </c>
      <c r="H79" s="62"/>
      <c r="I79" s="62"/>
    </row>
    <row r="80" spans="2:9" x14ac:dyDescent="0.2">
      <c r="B80" s="28" t="s">
        <v>186</v>
      </c>
      <c r="C80" s="46" t="s">
        <v>187</v>
      </c>
      <c r="D80" s="26">
        <v>147617</v>
      </c>
      <c r="E80" s="30">
        <v>1021543</v>
      </c>
      <c r="F80" s="45">
        <v>14.450395137551721</v>
      </c>
      <c r="H80" s="62"/>
      <c r="I80" s="62"/>
    </row>
    <row r="81" spans="2:9" x14ac:dyDescent="0.2">
      <c r="B81" s="28" t="s">
        <v>188</v>
      </c>
      <c r="C81" s="46" t="s">
        <v>189</v>
      </c>
      <c r="D81" s="26">
        <v>95471</v>
      </c>
      <c r="E81" s="30">
        <v>1119745</v>
      </c>
      <c r="F81" s="45">
        <v>8.5261376474107955</v>
      </c>
      <c r="H81" s="62"/>
      <c r="I81" s="62"/>
    </row>
    <row r="82" spans="2:9" x14ac:dyDescent="0.2">
      <c r="B82" s="28" t="s">
        <v>190</v>
      </c>
      <c r="C82" s="46" t="s">
        <v>191</v>
      </c>
      <c r="D82" s="26">
        <v>88158</v>
      </c>
      <c r="E82" s="30">
        <v>1152423</v>
      </c>
      <c r="F82" s="45">
        <v>7.6497952574705641</v>
      </c>
      <c r="H82" s="62"/>
      <c r="I82" s="62"/>
    </row>
    <row r="83" spans="2:9" x14ac:dyDescent="0.2">
      <c r="B83" s="28" t="s">
        <v>192</v>
      </c>
      <c r="C83" s="46" t="s">
        <v>193</v>
      </c>
      <c r="D83" s="26">
        <v>31076</v>
      </c>
      <c r="E83" s="30">
        <v>308289</v>
      </c>
      <c r="F83" s="45">
        <v>10.08015206510774</v>
      </c>
      <c r="H83" s="62"/>
      <c r="I83" s="62"/>
    </row>
    <row r="84" spans="2:9" x14ac:dyDescent="0.2">
      <c r="B84" s="28" t="s">
        <v>194</v>
      </c>
      <c r="C84" s="46" t="s">
        <v>195</v>
      </c>
      <c r="D84" s="26">
        <v>63574</v>
      </c>
      <c r="E84" s="30">
        <v>470721</v>
      </c>
      <c r="F84" s="45">
        <v>13.505664714342466</v>
      </c>
      <c r="H84" s="62"/>
      <c r="I84" s="62"/>
    </row>
    <row r="85" spans="2:9" x14ac:dyDescent="0.2">
      <c r="B85" s="28" t="s">
        <v>196</v>
      </c>
      <c r="C85" s="46" t="s">
        <v>197</v>
      </c>
      <c r="D85" s="26">
        <v>38299</v>
      </c>
      <c r="E85" s="30">
        <v>324612</v>
      </c>
      <c r="F85" s="45">
        <v>11.798393158601653</v>
      </c>
      <c r="H85" s="62"/>
      <c r="I85" s="62"/>
    </row>
    <row r="86" spans="2:9" x14ac:dyDescent="0.2">
      <c r="B86" s="28" t="s">
        <v>198</v>
      </c>
      <c r="C86" s="46" t="s">
        <v>199</v>
      </c>
      <c r="D86" s="26">
        <v>24260</v>
      </c>
      <c r="E86" s="30">
        <v>212847</v>
      </c>
      <c r="F86" s="45">
        <v>11.397858555676144</v>
      </c>
      <c r="H86" s="62"/>
      <c r="I86" s="62"/>
    </row>
    <row r="87" spans="2:9" x14ac:dyDescent="0.2">
      <c r="B87" s="28" t="s">
        <v>200</v>
      </c>
      <c r="C87" s="46" t="s">
        <v>201</v>
      </c>
      <c r="D87" s="26">
        <v>96231</v>
      </c>
      <c r="E87" s="30">
        <v>901253</v>
      </c>
      <c r="F87" s="45">
        <v>10.67746792521079</v>
      </c>
      <c r="H87" s="62"/>
      <c r="I87" s="62"/>
    </row>
    <row r="88" spans="2:9" x14ac:dyDescent="0.2">
      <c r="B88" s="28" t="s">
        <v>202</v>
      </c>
      <c r="C88" s="46" t="s">
        <v>203</v>
      </c>
      <c r="D88" s="26">
        <v>63447</v>
      </c>
      <c r="E88" s="30">
        <v>460465</v>
      </c>
      <c r="F88" s="45">
        <v>13.778897418913488</v>
      </c>
      <c r="H88" s="62"/>
      <c r="I88" s="62"/>
    </row>
    <row r="89" spans="2:9" x14ac:dyDescent="0.2">
      <c r="B89" s="28" t="s">
        <v>204</v>
      </c>
      <c r="C89" s="46" t="s">
        <v>205</v>
      </c>
      <c r="D89" s="26">
        <v>48237</v>
      </c>
      <c r="E89" s="30">
        <v>562744</v>
      </c>
      <c r="F89" s="45">
        <v>8.5717484326798683</v>
      </c>
      <c r="H89" s="62"/>
      <c r="I89" s="62"/>
    </row>
    <row r="90" spans="2:9" x14ac:dyDescent="0.2">
      <c r="B90" s="28" t="s">
        <v>206</v>
      </c>
      <c r="C90" s="46" t="s">
        <v>207</v>
      </c>
      <c r="D90" s="26">
        <v>52149</v>
      </c>
      <c r="E90" s="30">
        <v>364976</v>
      </c>
      <c r="F90" s="45">
        <v>14.288336767349087</v>
      </c>
      <c r="H90" s="62"/>
      <c r="I90" s="62"/>
    </row>
    <row r="91" spans="2:9" x14ac:dyDescent="0.2">
      <c r="B91" s="28" t="s">
        <v>208</v>
      </c>
      <c r="C91" s="46" t="s">
        <v>209</v>
      </c>
      <c r="D91" s="26">
        <v>43317</v>
      </c>
      <c r="E91" s="30">
        <v>314784</v>
      </c>
      <c r="F91" s="45">
        <v>13.760864592863678</v>
      </c>
      <c r="H91" s="62"/>
      <c r="I91" s="62"/>
    </row>
    <row r="92" spans="2:9" x14ac:dyDescent="0.2">
      <c r="B92" s="28" t="s">
        <v>210</v>
      </c>
      <c r="C92" s="46" t="s">
        <v>211</v>
      </c>
      <c r="D92" s="26">
        <v>35529</v>
      </c>
      <c r="E92" s="30">
        <v>304485</v>
      </c>
      <c r="F92" s="45">
        <v>11.668555101236514</v>
      </c>
      <c r="H92" s="62"/>
      <c r="I92" s="62"/>
    </row>
    <row r="93" spans="2:9" x14ac:dyDescent="0.2">
      <c r="B93" s="28" t="s">
        <v>212</v>
      </c>
      <c r="C93" s="46" t="s">
        <v>213</v>
      </c>
      <c r="D93" s="26">
        <v>28857</v>
      </c>
      <c r="E93" s="30">
        <v>277376</v>
      </c>
      <c r="F93" s="45">
        <v>10.403567720350715</v>
      </c>
      <c r="H93" s="62"/>
      <c r="I93" s="62"/>
    </row>
    <row r="94" spans="2:9" x14ac:dyDescent="0.2">
      <c r="B94" s="28" t="s">
        <v>214</v>
      </c>
      <c r="C94" s="46" t="s">
        <v>215</v>
      </c>
      <c r="D94" s="26">
        <v>15029</v>
      </c>
      <c r="E94" s="30">
        <v>116248</v>
      </c>
      <c r="F94" s="45">
        <v>12.928394467001583</v>
      </c>
      <c r="H94" s="62"/>
      <c r="I94" s="62"/>
    </row>
    <row r="95" spans="2:9" x14ac:dyDescent="0.2">
      <c r="B95" s="28" t="s">
        <v>216</v>
      </c>
      <c r="C95" s="46" t="s">
        <v>217</v>
      </c>
      <c r="D95" s="26">
        <v>98615</v>
      </c>
      <c r="E95" s="30">
        <v>1038723</v>
      </c>
      <c r="F95" s="45">
        <v>9.4938689140415686</v>
      </c>
      <c r="H95" s="62"/>
      <c r="I95" s="62"/>
    </row>
    <row r="96" spans="2:9" x14ac:dyDescent="0.2">
      <c r="B96" s="28" t="s">
        <v>218</v>
      </c>
      <c r="C96" s="46" t="s">
        <v>219</v>
      </c>
      <c r="D96" s="26">
        <v>119934</v>
      </c>
      <c r="E96" s="30">
        <v>1309832</v>
      </c>
      <c r="F96" s="45">
        <v>9.1564414367644087</v>
      </c>
      <c r="H96" s="62"/>
      <c r="I96" s="62"/>
    </row>
    <row r="97" spans="2:9" x14ac:dyDescent="0.2">
      <c r="B97" s="28" t="s">
        <v>220</v>
      </c>
      <c r="C97" s="46" t="s">
        <v>221</v>
      </c>
      <c r="D97" s="26">
        <v>197436</v>
      </c>
      <c r="E97" s="30">
        <v>1280862</v>
      </c>
      <c r="F97" s="45">
        <v>15.414306927678393</v>
      </c>
      <c r="H97" s="62"/>
      <c r="I97" s="62"/>
    </row>
    <row r="98" spans="2:9" x14ac:dyDescent="0.2">
      <c r="B98" s="28" t="s">
        <v>222</v>
      </c>
      <c r="C98" s="46" t="s">
        <v>223</v>
      </c>
      <c r="D98" s="26">
        <v>132381</v>
      </c>
      <c r="E98" s="30">
        <v>1127719</v>
      </c>
      <c r="F98" s="45">
        <v>11.738828555695168</v>
      </c>
      <c r="H98" s="62"/>
      <c r="I98" s="62"/>
    </row>
    <row r="99" spans="2:9" x14ac:dyDescent="0.2">
      <c r="B99" s="28" t="s">
        <v>224</v>
      </c>
      <c r="C99" s="46" t="s">
        <v>225</v>
      </c>
      <c r="D99" s="26">
        <v>102762</v>
      </c>
      <c r="E99" s="30">
        <v>968396</v>
      </c>
      <c r="F99" s="45">
        <v>10.611567994911173</v>
      </c>
      <c r="H99" s="62"/>
      <c r="I99" s="62"/>
    </row>
    <row r="100" spans="2:9" x14ac:dyDescent="0.2">
      <c r="B100" s="28">
        <v>971</v>
      </c>
      <c r="C100" s="46" t="s">
        <v>226</v>
      </c>
      <c r="D100" s="26">
        <v>45245</v>
      </c>
      <c r="E100" s="30">
        <v>312642</v>
      </c>
      <c r="F100" s="45">
        <v>14.471824003172959</v>
      </c>
      <c r="H100" s="62"/>
      <c r="I100" s="62"/>
    </row>
    <row r="101" spans="2:9" x14ac:dyDescent="0.2">
      <c r="B101" s="28">
        <v>972</v>
      </c>
      <c r="C101" s="46" t="s">
        <v>227</v>
      </c>
      <c r="D101" s="26">
        <v>38601</v>
      </c>
      <c r="E101" s="30">
        <v>305849</v>
      </c>
      <c r="F101" s="45">
        <v>12.620933859518912</v>
      </c>
      <c r="H101" s="62"/>
      <c r="I101" s="62"/>
    </row>
    <row r="102" spans="2:9" x14ac:dyDescent="0.2">
      <c r="B102" s="28">
        <v>973</v>
      </c>
      <c r="C102" s="46" t="s">
        <v>228</v>
      </c>
      <c r="D102" s="26">
        <v>18218</v>
      </c>
      <c r="E102" s="30">
        <v>192221</v>
      </c>
      <c r="F102" s="45">
        <v>9.4776325167385469</v>
      </c>
      <c r="H102" s="62"/>
      <c r="I102" s="62"/>
    </row>
    <row r="103" spans="2:9" x14ac:dyDescent="0.2">
      <c r="B103" s="19">
        <v>974</v>
      </c>
      <c r="C103" s="46" t="s">
        <v>229</v>
      </c>
      <c r="D103" s="26">
        <v>117370</v>
      </c>
      <c r="E103" s="30">
        <v>664927</v>
      </c>
      <c r="F103" s="45">
        <v>17.651561750387636</v>
      </c>
      <c r="H103" s="62"/>
      <c r="I103" s="62"/>
    </row>
    <row r="104" spans="2:9" x14ac:dyDescent="0.2">
      <c r="B104" s="15">
        <v>976</v>
      </c>
      <c r="C104" s="46" t="s">
        <v>230</v>
      </c>
      <c r="D104" s="32">
        <v>971</v>
      </c>
      <c r="E104" s="32">
        <v>151545</v>
      </c>
      <c r="F104" s="45">
        <v>0.64073377544623711</v>
      </c>
      <c r="H104" s="62"/>
      <c r="I104" s="62"/>
    </row>
    <row r="105" spans="2:9" ht="10.5" x14ac:dyDescent="0.25">
      <c r="B105" s="33"/>
      <c r="C105" s="34" t="s">
        <v>9</v>
      </c>
      <c r="D105" s="35">
        <f>SUM(D4:D104)</f>
        <v>6606352</v>
      </c>
      <c r="E105" s="35">
        <f>SUM(E4:E104)</f>
        <v>54936120</v>
      </c>
      <c r="F105" s="45">
        <f>D105/E105*100</f>
        <v>12.025516181339345</v>
      </c>
    </row>
    <row r="106" spans="2:9" ht="10.5" x14ac:dyDescent="0.25">
      <c r="B106" s="36"/>
      <c r="C106" s="37"/>
      <c r="D106" s="38"/>
      <c r="E106" s="38"/>
      <c r="F106" s="44"/>
    </row>
    <row r="107" spans="2:9" ht="10.5" x14ac:dyDescent="0.25">
      <c r="B107" s="58"/>
      <c r="C107" s="20"/>
      <c r="D107" s="20"/>
      <c r="E107" s="20"/>
      <c r="F107" s="39"/>
    </row>
    <row r="108" spans="2:9" ht="25.5" customHeight="1" x14ac:dyDescent="0.2">
      <c r="B108" s="203" t="s">
        <v>282</v>
      </c>
      <c r="C108" s="203"/>
      <c r="D108" s="203"/>
      <c r="E108" s="203"/>
      <c r="F108" s="203"/>
    </row>
    <row r="109" spans="2:9" x14ac:dyDescent="0.2">
      <c r="B109" s="203"/>
      <c r="C109" s="203"/>
      <c r="D109" s="203"/>
      <c r="E109" s="203"/>
      <c r="F109" s="203"/>
    </row>
    <row r="110" spans="2:9" ht="13" customHeight="1" x14ac:dyDescent="0.2">
      <c r="B110" s="203"/>
      <c r="C110" s="203"/>
      <c r="D110" s="203"/>
      <c r="E110" s="203"/>
      <c r="F110" s="203"/>
    </row>
    <row r="111" spans="2:9" x14ac:dyDescent="0.2">
      <c r="B111" s="203"/>
      <c r="C111" s="203"/>
      <c r="D111" s="203"/>
      <c r="E111" s="203"/>
      <c r="F111" s="203"/>
    </row>
    <row r="112" spans="2:9" x14ac:dyDescent="0.2">
      <c r="B112" s="203"/>
      <c r="C112" s="203"/>
      <c r="D112" s="203"/>
      <c r="E112" s="203"/>
      <c r="F112" s="203"/>
    </row>
    <row r="113" spans="2:6" x14ac:dyDescent="0.2">
      <c r="B113" s="203"/>
      <c r="C113" s="203"/>
      <c r="D113" s="203"/>
      <c r="E113" s="203"/>
      <c r="F113" s="203"/>
    </row>
    <row r="114" spans="2:6" x14ac:dyDescent="0.2">
      <c r="B114" s="203"/>
      <c r="C114" s="203"/>
      <c r="D114" s="203"/>
      <c r="E114" s="203"/>
      <c r="F114" s="203"/>
    </row>
  </sheetData>
  <mergeCells count="2">
    <mergeCell ref="B1:F1"/>
    <mergeCell ref="B108:F114"/>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9"/>
  <sheetViews>
    <sheetView showGridLines="0" tabSelected="1" workbookViewId="0"/>
  </sheetViews>
  <sheetFormatPr baseColWidth="10" defaultColWidth="10.81640625" defaultRowHeight="10" x14ac:dyDescent="0.2"/>
  <cols>
    <col min="1" max="1" width="46.1796875" style="57" customWidth="1"/>
    <col min="2" max="16384" width="10.81640625" style="57"/>
  </cols>
  <sheetData>
    <row r="1" spans="1:12" ht="24" customHeight="1" x14ac:dyDescent="0.2">
      <c r="A1" s="91" t="s">
        <v>296</v>
      </c>
      <c r="B1" s="1"/>
      <c r="C1" s="1"/>
      <c r="D1" s="1"/>
      <c r="E1" s="1"/>
      <c r="F1" s="1"/>
      <c r="G1" s="1"/>
      <c r="H1" s="1"/>
      <c r="I1" s="1"/>
    </row>
    <row r="2" spans="1:12" x14ac:dyDescent="0.2">
      <c r="A2" s="20"/>
      <c r="B2" s="75">
        <v>2009</v>
      </c>
      <c r="C2" s="75">
        <v>2010</v>
      </c>
      <c r="D2" s="75">
        <v>2011</v>
      </c>
      <c r="E2" s="75">
        <v>2012</v>
      </c>
      <c r="F2" s="75">
        <v>2013</v>
      </c>
      <c r="G2" s="75">
        <v>2014</v>
      </c>
      <c r="H2" s="75">
        <v>2015</v>
      </c>
      <c r="I2" s="90">
        <v>2016</v>
      </c>
      <c r="J2" s="78" t="s">
        <v>260</v>
      </c>
      <c r="K2" s="79" t="s">
        <v>267</v>
      </c>
    </row>
    <row r="3" spans="1:12" ht="21" x14ac:dyDescent="0.25">
      <c r="A3" s="63" t="s">
        <v>271</v>
      </c>
      <c r="B3" s="64">
        <v>15668</v>
      </c>
      <c r="C3" s="64">
        <v>15933</v>
      </c>
      <c r="D3" s="64">
        <v>16368.15</v>
      </c>
      <c r="E3" s="64">
        <v>16757.039000000001</v>
      </c>
      <c r="F3" s="64">
        <v>17406</v>
      </c>
      <c r="G3" s="64">
        <v>17700</v>
      </c>
      <c r="H3" s="64">
        <v>18003</v>
      </c>
      <c r="I3" s="65">
        <v>18057.983996999999</v>
      </c>
      <c r="J3" s="80">
        <v>17988</v>
      </c>
      <c r="K3" s="81">
        <v>16945</v>
      </c>
    </row>
    <row r="4" spans="1:12" x14ac:dyDescent="0.2">
      <c r="A4" s="66" t="s">
        <v>10</v>
      </c>
      <c r="B4" s="67">
        <v>6719</v>
      </c>
      <c r="C4" s="67">
        <v>6868</v>
      </c>
      <c r="D4" s="67">
        <v>7144</v>
      </c>
      <c r="E4" s="67">
        <v>7415</v>
      </c>
      <c r="F4" s="67">
        <v>7767</v>
      </c>
      <c r="G4" s="67">
        <v>7988</v>
      </c>
      <c r="H4" s="67">
        <v>8220</v>
      </c>
      <c r="I4" s="68">
        <v>8363.8117003499992</v>
      </c>
      <c r="J4" s="82">
        <v>8429.8828279999998</v>
      </c>
      <c r="K4" s="83">
        <v>7639.4855289999996</v>
      </c>
    </row>
    <row r="5" spans="1:12" x14ac:dyDescent="0.2">
      <c r="A5" s="66" t="s">
        <v>11</v>
      </c>
      <c r="B5" s="67">
        <v>4850</v>
      </c>
      <c r="C5" s="67">
        <v>4914</v>
      </c>
      <c r="D5" s="67">
        <v>5007</v>
      </c>
      <c r="E5" s="67">
        <v>5093</v>
      </c>
      <c r="F5" s="67">
        <v>5267</v>
      </c>
      <c r="G5" s="67">
        <v>5272</v>
      </c>
      <c r="H5" s="67">
        <v>5327</v>
      </c>
      <c r="I5" s="68">
        <v>5291.69131199</v>
      </c>
      <c r="J5" s="82">
        <v>5211.6730729999999</v>
      </c>
      <c r="K5" s="83">
        <v>5100.0794980000001</v>
      </c>
    </row>
    <row r="6" spans="1:12" x14ac:dyDescent="0.2">
      <c r="A6" s="66" t="s">
        <v>12</v>
      </c>
      <c r="B6" s="67">
        <v>4099</v>
      </c>
      <c r="C6" s="67">
        <v>4151</v>
      </c>
      <c r="D6" s="67">
        <v>4217</v>
      </c>
      <c r="E6" s="67">
        <v>4249</v>
      </c>
      <c r="F6" s="67">
        <v>4372</v>
      </c>
      <c r="G6" s="67">
        <v>4440</v>
      </c>
      <c r="H6" s="67">
        <v>4456</v>
      </c>
      <c r="I6" s="68">
        <v>4402.4809846099997</v>
      </c>
      <c r="J6" s="82">
        <v>4346.5980639999998</v>
      </c>
      <c r="K6" s="83">
        <v>4205.4545959999996</v>
      </c>
      <c r="L6" s="92"/>
    </row>
    <row r="7" spans="1:12" ht="12" x14ac:dyDescent="0.2">
      <c r="A7" s="69" t="s">
        <v>255</v>
      </c>
      <c r="B7" s="70" t="s">
        <v>13</v>
      </c>
      <c r="C7" s="70" t="s">
        <v>14</v>
      </c>
      <c r="D7" s="70" t="s">
        <v>15</v>
      </c>
      <c r="E7" s="70" t="s">
        <v>269</v>
      </c>
      <c r="F7" s="70" t="s">
        <v>16</v>
      </c>
      <c r="G7" s="70" t="s">
        <v>270</v>
      </c>
      <c r="H7" s="70" t="s">
        <v>17</v>
      </c>
      <c r="I7" s="71" t="s">
        <v>268</v>
      </c>
      <c r="J7" s="84" t="s">
        <v>250</v>
      </c>
      <c r="K7" s="85">
        <v>-7.2940111924036808</v>
      </c>
    </row>
    <row r="8" spans="1:12" ht="12.5" x14ac:dyDescent="0.25">
      <c r="A8" s="72" t="s">
        <v>235</v>
      </c>
      <c r="B8" s="73">
        <v>207.01832828339684</v>
      </c>
      <c r="C8" s="73">
        <v>211.10673430879936</v>
      </c>
      <c r="D8" s="73">
        <v>215.99311425329299</v>
      </c>
      <c r="E8" s="73">
        <v>219.35988585824654</v>
      </c>
      <c r="F8" s="73">
        <v>225.42624676411151</v>
      </c>
      <c r="G8" s="73">
        <v>226.30146162360637</v>
      </c>
      <c r="H8" s="73">
        <v>229.75182361920699</v>
      </c>
      <c r="I8" s="74">
        <f>(I3*1000000)/(12*6479922)</f>
        <v>232.22995581582617</v>
      </c>
      <c r="J8" s="86">
        <v>225.4954073174388</v>
      </c>
      <c r="K8" s="87">
        <v>213.20549408602307</v>
      </c>
    </row>
    <row r="9" spans="1:12" ht="12" x14ac:dyDescent="0.2">
      <c r="A9" s="69" t="s">
        <v>256</v>
      </c>
      <c r="B9" s="75">
        <v>-0.4</v>
      </c>
      <c r="C9" s="75" t="s">
        <v>269</v>
      </c>
      <c r="D9" s="70" t="s">
        <v>14</v>
      </c>
      <c r="E9" s="76">
        <v>-0.38797394125670998</v>
      </c>
      <c r="F9" s="76" t="s">
        <v>18</v>
      </c>
      <c r="G9" s="76">
        <v>-0.11389322953537742</v>
      </c>
      <c r="H9" s="70" t="s">
        <v>19</v>
      </c>
      <c r="I9" s="93" t="s">
        <v>15</v>
      </c>
      <c r="J9" s="88">
        <v>-1.3</v>
      </c>
      <c r="K9" s="85">
        <v>-7</v>
      </c>
    </row>
    <row r="10" spans="1:12" ht="12" x14ac:dyDescent="0.2">
      <c r="A10" s="69" t="s">
        <v>252</v>
      </c>
      <c r="B10" s="75" t="s">
        <v>251</v>
      </c>
      <c r="C10" s="75" t="s">
        <v>251</v>
      </c>
      <c r="D10" s="75" t="s">
        <v>251</v>
      </c>
      <c r="E10" s="75" t="s">
        <v>251</v>
      </c>
      <c r="F10" s="76">
        <v>90.497863331088354</v>
      </c>
      <c r="G10" s="76">
        <v>90.69637698941095</v>
      </c>
      <c r="H10" s="76">
        <v>91.002032793143414</v>
      </c>
      <c r="I10" s="77">
        <v>91.364148170444906</v>
      </c>
      <c r="J10" s="89">
        <v>91.608779130000002</v>
      </c>
      <c r="K10" s="85">
        <v>91.337056208815298</v>
      </c>
    </row>
    <row r="11" spans="1:12" ht="12" x14ac:dyDescent="0.2">
      <c r="A11" s="69" t="s">
        <v>253</v>
      </c>
      <c r="B11" s="75" t="s">
        <v>251</v>
      </c>
      <c r="C11" s="75" t="s">
        <v>251</v>
      </c>
      <c r="D11" s="75" t="s">
        <v>251</v>
      </c>
      <c r="E11" s="75" t="s">
        <v>251</v>
      </c>
      <c r="F11" s="76">
        <v>4.2531813659692528</v>
      </c>
      <c r="G11" s="76">
        <v>4.2628058683491368</v>
      </c>
      <c r="H11" s="76">
        <v>4.1820380952016167</v>
      </c>
      <c r="I11" s="77">
        <v>4.1913210360863697</v>
      </c>
      <c r="J11" s="89">
        <v>4.234957734</v>
      </c>
      <c r="K11" s="85">
        <v>4.5011107707537734</v>
      </c>
    </row>
    <row r="12" spans="1:12" ht="12" x14ac:dyDescent="0.2">
      <c r="A12" s="69" t="s">
        <v>254</v>
      </c>
      <c r="B12" s="75" t="s">
        <v>251</v>
      </c>
      <c r="C12" s="75" t="s">
        <v>251</v>
      </c>
      <c r="D12" s="75" t="s">
        <v>251</v>
      </c>
      <c r="E12" s="75" t="s">
        <v>251</v>
      </c>
      <c r="F12" s="76">
        <v>5.248955302942373</v>
      </c>
      <c r="G12" s="76">
        <v>5.0408171422399155</v>
      </c>
      <c r="H12" s="76">
        <v>4.8159291116549419</v>
      </c>
      <c r="I12" s="77">
        <v>4.4445307934687355</v>
      </c>
      <c r="J12" s="89">
        <v>4.1562631330000004</v>
      </c>
      <c r="K12" s="85">
        <v>4.1618330204309233</v>
      </c>
    </row>
    <row r="13" spans="1:12" x14ac:dyDescent="0.2">
      <c r="A13" s="20" t="s">
        <v>257</v>
      </c>
      <c r="B13" s="47"/>
      <c r="C13" s="47"/>
      <c r="D13" s="48"/>
      <c r="E13" s="48"/>
      <c r="F13" s="48"/>
      <c r="G13" s="48"/>
      <c r="H13" s="48"/>
      <c r="I13" s="48"/>
      <c r="J13" s="49"/>
    </row>
    <row r="14" spans="1:12" x14ac:dyDescent="0.2">
      <c r="A14" s="1" t="s">
        <v>275</v>
      </c>
      <c r="B14" s="1"/>
      <c r="C14" s="1"/>
      <c r="D14" s="1"/>
      <c r="E14" s="1"/>
      <c r="F14" s="1"/>
      <c r="G14" s="1"/>
      <c r="H14" s="1"/>
      <c r="I14" s="1"/>
    </row>
    <row r="15" spans="1:12" x14ac:dyDescent="0.2">
      <c r="A15" s="43" t="s">
        <v>20</v>
      </c>
      <c r="B15" s="43"/>
      <c r="C15" s="43"/>
      <c r="D15" s="43"/>
      <c r="E15" s="43"/>
      <c r="F15" s="43"/>
      <c r="G15" s="43"/>
      <c r="H15" s="43"/>
      <c r="I15" s="43"/>
    </row>
    <row r="16" spans="1:12" x14ac:dyDescent="0.2">
      <c r="A16" s="43" t="s">
        <v>281</v>
      </c>
      <c r="B16" s="43"/>
      <c r="C16" s="43"/>
      <c r="D16" s="43"/>
      <c r="E16" s="43"/>
      <c r="F16" s="43"/>
      <c r="G16" s="43"/>
      <c r="H16" s="43"/>
      <c r="I16" s="43"/>
    </row>
    <row r="17" spans="1:10" ht="10.5" x14ac:dyDescent="0.25">
      <c r="A17" s="20" t="s">
        <v>276</v>
      </c>
      <c r="B17" s="47"/>
      <c r="C17" s="47"/>
      <c r="D17" s="48"/>
      <c r="E17" s="48"/>
      <c r="F17" s="48"/>
      <c r="G17" s="48"/>
      <c r="H17" s="48"/>
      <c r="I17" s="48"/>
      <c r="J17" s="49"/>
    </row>
    <row r="18" spans="1:10" ht="10.5" x14ac:dyDescent="0.25">
      <c r="A18" s="16" t="s">
        <v>277</v>
      </c>
      <c r="B18" s="1"/>
      <c r="C18" s="1"/>
      <c r="D18" s="1"/>
      <c r="E18" s="1"/>
      <c r="F18" s="1"/>
      <c r="G18" s="1"/>
      <c r="H18" s="1"/>
      <c r="I18" s="1"/>
    </row>
    <row r="19" spans="1:10" ht="10.5" x14ac:dyDescent="0.25">
      <c r="A19" s="16" t="s">
        <v>278</v>
      </c>
      <c r="B19" s="1"/>
      <c r="C19" s="1"/>
      <c r="D19" s="1"/>
      <c r="E19" s="1"/>
      <c r="F19" s="1"/>
      <c r="G19" s="1"/>
      <c r="H19" s="1"/>
      <c r="I19"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Graphique 1</vt:lpstr>
      <vt:lpstr>Tableau 1</vt:lpstr>
      <vt:lpstr>Graphique 2</vt:lpstr>
      <vt:lpstr>Tableau 2 </vt:lpstr>
      <vt:lpstr>Carte 1</vt:lpstr>
      <vt:lpstr>Tableau complémentaire</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HANANEL, Jérôme (DREES/OS/LCE)</dc:creator>
  <cp:lastModifiedBy>Émilie Morin</cp:lastModifiedBy>
  <dcterms:created xsi:type="dcterms:W3CDTF">2018-04-19T07:26:35Z</dcterms:created>
  <dcterms:modified xsi:type="dcterms:W3CDTF">2020-09-20T17:22:00Z</dcterms:modified>
</cp:coreProperties>
</file>