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20" tabRatio="745" activeTab="0"/>
  </bookViews>
  <sheets>
    <sheet name="tab1" sheetId="1" r:id="rId1"/>
    <sheet name="tab2" sheetId="2" r:id="rId2"/>
    <sheet name="tab3" sheetId="3" r:id="rId3"/>
    <sheet name="graph1" sheetId="4" r:id="rId4"/>
    <sheet name="tab4" sheetId="5" r:id="rId5"/>
    <sheet name="carte1" sheetId="6" r:id="rId6"/>
    <sheet name="carte2" sheetId="7" r:id="rId7"/>
    <sheet name="carte3" sheetId="8" r:id="rId8"/>
    <sheet name="carte4" sheetId="9" r:id="rId9"/>
    <sheet name="tab5" sheetId="10" r:id="rId10"/>
    <sheet name="tab6" sheetId="11" r:id="rId11"/>
    <sheet name="nombre étab-tab1" sheetId="12" r:id="rId12"/>
    <sheet name="nombre étab-tab2" sheetId="13" r:id="rId13"/>
    <sheet name="nombre étab-tab3" sheetId="14" r:id="rId14"/>
    <sheet name="nombre étab-tab4" sheetId="15" r:id="rId15"/>
    <sheet name="nombre étab-tab5" sheetId="16" r:id="rId16"/>
    <sheet name="place accueil 2007-tab1" sheetId="17" r:id="rId17"/>
    <sheet name="place accueil 2007-tab2" sheetId="18" r:id="rId18"/>
    <sheet name="place accueil 2007-tab3" sheetId="19" r:id="rId19"/>
    <sheet name="place accueil 2007-tab4" sheetId="20" r:id="rId20"/>
    <sheet name="place accueil 2007-tab5" sheetId="21" r:id="rId21"/>
    <sheet name="place accueil 2007-tab6" sheetId="22" r:id="rId22"/>
    <sheet name="place accueil 2007-tab7" sheetId="23" r:id="rId23"/>
    <sheet name="place accueil 2007-tab8" sheetId="24" r:id="rId24"/>
    <sheet name="places accueil 2003-2007-tab1" sheetId="25" r:id="rId25"/>
    <sheet name="places accueil 2003-2007-tab2" sheetId="26" r:id="rId26"/>
    <sheet name="places accueil 2003-2007tab3" sheetId="27" r:id="rId27"/>
    <sheet name="place accueil 2003-2007-tab4" sheetId="28" r:id="rId28"/>
    <sheet name="place accueil 2003-2007-tab5" sheetId="29" r:id="rId29"/>
    <sheet name="place accueil 2003-2007-tab6" sheetId="30" r:id="rId30"/>
  </sheets>
  <definedNames>
    <definedName name="_Toc166312918" localSheetId="11">'nombre étab-tab1'!$A$1</definedName>
    <definedName name="acc">#REF!</definedName>
    <definedName name="ann">#REF!</definedName>
    <definedName name="col">#REF!</definedName>
    <definedName name="crco">#REF!</definedName>
    <definedName name="dép">#REF!</definedName>
    <definedName name="hg">#REF!</definedName>
    <definedName name="hgp">#REF!</definedName>
    <definedName name="hgt">#REF!</definedName>
    <definedName name="_xlnm.Print_Titles" localSheetId="5">'carte1'!$3:$3</definedName>
    <definedName name="_xlnm.Print_Titles" localSheetId="6">'carte2'!$3:$3</definedName>
    <definedName name="_xlnm.Print_Titles" localSheetId="7">'carte3'!$3:$3</definedName>
    <definedName name="_xlnm.Print_Titles" localSheetId="8">'carte4'!$3:$3</definedName>
    <definedName name="je">#REF!</definedName>
    <definedName name="ligne">#REF!</definedName>
    <definedName name="mulhp">#REF!</definedName>
    <definedName name="mulht">#REF!</definedName>
    <definedName name="nais">#REF!</definedName>
    <definedName name="no">#REF!</definedName>
    <definedName name="pl">#REF!</definedName>
    <definedName name="_xlnm.Print_Area" localSheetId="12">'nombre étab-tab2'!$A$1:$J$115</definedName>
    <definedName name="_xlnm.Print_Area" localSheetId="13">'nombre étab-tab3'!$A$1:$H$115</definedName>
    <definedName name="_xlnm.Print_Area" localSheetId="14">'nombre étab-tab4'!$A$1:$L$117</definedName>
    <definedName name="_xlnm.Print_Area" localSheetId="15">'nombre étab-tab5'!$A$1:$H$113</definedName>
    <definedName name="_xlnm.Print_Area" localSheetId="27">'place accueil 2003-2007-tab4'!$A$1:$F$28</definedName>
    <definedName name="_xlnm.Print_Area" localSheetId="28">'place accueil 2003-2007-tab5'!$A$1:$F$28</definedName>
    <definedName name="_xlnm.Print_Area" localSheetId="29">'place accueil 2003-2007-tab6'!$A$1:$F$28</definedName>
    <definedName name="_xlnm.Print_Area" localSheetId="18">'place accueil 2007-tab3'!$A$1:$J$115</definedName>
    <definedName name="_xlnm.Print_Area" localSheetId="19">'place accueil 2007-tab4'!$A$1:$J$114</definedName>
    <definedName name="_xlnm.Print_Area" localSheetId="20">'place accueil 2007-tab5'!$A$1:$L$113</definedName>
    <definedName name="_xlnm.Print_Area" localSheetId="21">'place accueil 2007-tab6'!$A$1:$N$113</definedName>
    <definedName name="_xlnm.Print_Area" localSheetId="24">'places accueil 2003-2007-tab1'!$A$1:$F$28</definedName>
    <definedName name="_xlnm.Print_Area" localSheetId="25">'places accueil 2003-2007-tab2'!$A$1:$F$28</definedName>
    <definedName name="_xlnm.Print_Area" localSheetId="26">'places accueil 2003-2007tab3'!$A$1:$F$28</definedName>
  </definedNames>
  <calcPr fullCalcOnLoad="1"/>
</workbook>
</file>

<file path=xl/comments11.xml><?xml version="1.0" encoding="utf-8"?>
<comments xmlns="http://schemas.openxmlformats.org/spreadsheetml/2006/main">
  <authors>
    <author>Bailleau Guillaume</author>
  </authors>
  <commentList>
    <comment ref="B7" authorId="0">
      <text>
        <r>
          <rPr>
            <b/>
            <sz val="8"/>
            <rFont val="Tahoma"/>
            <family val="0"/>
          </rPr>
          <t>Bailleau Guillaume:</t>
        </r>
        <r>
          <rPr>
            <sz val="8"/>
            <rFont val="Tahoma"/>
            <family val="0"/>
          </rPr>
          <t xml:space="preserve">
dont 6000  en mini-crèches</t>
        </r>
      </text>
    </comment>
    <comment ref="B20" authorId="0">
      <text>
        <r>
          <rPr>
            <b/>
            <sz val="8"/>
            <rFont val="Tahoma"/>
            <family val="0"/>
          </rPr>
          <t>Bailleau Guillaume:</t>
        </r>
        <r>
          <rPr>
            <sz val="8"/>
            <rFont val="Tahoma"/>
            <family val="0"/>
          </rPr>
          <t xml:space="preserve">
inscrits</t>
        </r>
      </text>
    </comment>
    <comment ref="G7" authorId="0">
      <text>
        <r>
          <rPr>
            <b/>
            <sz val="8"/>
            <rFont val="Tahoma"/>
            <family val="0"/>
          </rPr>
          <t>Bailleau Guillaume:</t>
        </r>
        <r>
          <rPr>
            <sz val="8"/>
            <rFont val="Tahoma"/>
            <family val="0"/>
          </rPr>
          <t xml:space="preserve">
dont 6400  en mini-crèches</t>
        </r>
      </text>
    </comment>
    <comment ref="C7" authorId="0">
      <text>
        <r>
          <rPr>
            <b/>
            <sz val="8"/>
            <rFont val="Tahoma"/>
            <family val="0"/>
          </rPr>
          <t>Bailleau Guillaume:</t>
        </r>
        <r>
          <rPr>
            <sz val="8"/>
            <rFont val="Tahoma"/>
            <family val="0"/>
          </rPr>
          <t xml:space="preserve">
dont 6502  en mini-crèches</t>
        </r>
      </text>
    </comment>
    <comment ref="C20" authorId="0">
      <text>
        <r>
          <rPr>
            <b/>
            <sz val="8"/>
            <rFont val="Tahoma"/>
            <family val="0"/>
          </rPr>
          <t>Bailleau Guillaume:</t>
        </r>
        <r>
          <rPr>
            <sz val="8"/>
            <rFont val="Tahoma"/>
            <family val="0"/>
          </rPr>
          <t xml:space="preserve">
inscrits</t>
        </r>
      </text>
    </comment>
    <comment ref="D7" authorId="0">
      <text>
        <r>
          <rPr>
            <b/>
            <sz val="8"/>
            <rFont val="Tahoma"/>
            <family val="0"/>
          </rPr>
          <t>Bailleau Guillaume:</t>
        </r>
        <r>
          <rPr>
            <sz val="8"/>
            <rFont val="Tahoma"/>
            <family val="0"/>
          </rPr>
          <t xml:space="preserve">
dont 6213 en mini-crèches</t>
        </r>
      </text>
    </comment>
    <comment ref="C4" authorId="0">
      <text>
        <r>
          <rPr>
            <b/>
            <sz val="8"/>
            <rFont val="Tahoma"/>
            <family val="0"/>
          </rPr>
          <t>Bailleau Guillaume:</t>
        </r>
        <r>
          <rPr>
            <sz val="8"/>
            <rFont val="Tahoma"/>
            <family val="0"/>
          </rPr>
          <t xml:space="preserve">
DT303 avril98</t>
        </r>
      </text>
    </comment>
    <comment ref="D4" authorId="0">
      <text>
        <r>
          <rPr>
            <b/>
            <sz val="8"/>
            <rFont val="Tahoma"/>
            <family val="0"/>
          </rPr>
          <t>Bailleau Guillaume:</t>
        </r>
        <r>
          <rPr>
            <sz val="8"/>
            <rFont val="Tahoma"/>
            <family val="0"/>
          </rPr>
          <t xml:space="preserve">
DT303 avril98</t>
        </r>
      </text>
    </comment>
    <comment ref="E4" authorId="0">
      <text>
        <r>
          <rPr>
            <b/>
            <sz val="8"/>
            <rFont val="Tahoma"/>
            <family val="0"/>
          </rPr>
          <t>Bailleau Guillaume:</t>
        </r>
        <r>
          <rPr>
            <sz val="8"/>
            <rFont val="Tahoma"/>
            <family val="0"/>
          </rPr>
          <t xml:space="preserve">
DT 1 juin 2000</t>
        </r>
      </text>
    </comment>
    <comment ref="F4" authorId="0">
      <text>
        <r>
          <rPr>
            <b/>
            <sz val="8"/>
            <rFont val="Tahoma"/>
            <family val="0"/>
          </rPr>
          <t>Bailleau Guillaume:</t>
        </r>
        <r>
          <rPr>
            <sz val="8"/>
            <rFont val="Tahoma"/>
            <family val="0"/>
          </rPr>
          <t xml:space="preserve">
DT 1 juin 2000</t>
        </r>
      </text>
    </comment>
    <comment ref="E20" authorId="0">
      <text>
        <r>
          <rPr>
            <b/>
            <sz val="8"/>
            <rFont val="Tahoma"/>
            <family val="0"/>
          </rPr>
          <t>Bailleau Guillaume:</t>
        </r>
        <r>
          <rPr>
            <sz val="8"/>
            <rFont val="Tahoma"/>
            <family val="0"/>
          </rPr>
          <t xml:space="preserve">
nombres d'origine *1,05 car semblaient sous-évalués et décallés / ensemble ; pb actualisation 1996 et 1997 ( une seule publi retrouvée : juin 2000)</t>
        </r>
      </text>
    </comment>
    <comment ref="I4" authorId="0">
      <text>
        <r>
          <rPr>
            <b/>
            <sz val="8"/>
            <rFont val="Tahoma"/>
            <family val="0"/>
          </rPr>
          <t>Bailleau Guillaume:</t>
        </r>
        <r>
          <rPr>
            <sz val="8"/>
            <rFont val="Tahoma"/>
            <family val="0"/>
          </rPr>
          <t xml:space="preserve">
fichiers</t>
        </r>
      </text>
    </comment>
    <comment ref="G4" authorId="0">
      <text>
        <r>
          <rPr>
            <b/>
            <sz val="8"/>
            <rFont val="Tahoma"/>
            <family val="0"/>
          </rPr>
          <t>Bailleau Guillaume:</t>
        </r>
        <r>
          <rPr>
            <sz val="8"/>
            <rFont val="Tahoma"/>
            <family val="0"/>
          </rPr>
          <t xml:space="preserve">
DT juillet 2004</t>
        </r>
      </text>
    </comment>
  </commentList>
</comments>
</file>

<file path=xl/comments5.xml><?xml version="1.0" encoding="utf-8"?>
<comments xmlns="http://schemas.openxmlformats.org/spreadsheetml/2006/main">
  <authors>
    <author>Bailleau Guillaume</author>
  </authors>
  <commentList>
    <comment ref="B7" authorId="0">
      <text>
        <r>
          <rPr>
            <b/>
            <sz val="8"/>
            <rFont val="Tahoma"/>
            <family val="0"/>
          </rPr>
          <t>Bailleau Guillaume:</t>
        </r>
        <r>
          <rPr>
            <sz val="8"/>
            <rFont val="Tahoma"/>
            <family val="0"/>
          </rPr>
          <t xml:space="preserve">
dont 6000  en mini-crèches</t>
        </r>
      </text>
    </comment>
    <comment ref="B20" authorId="0">
      <text>
        <r>
          <rPr>
            <b/>
            <sz val="8"/>
            <rFont val="Tahoma"/>
            <family val="0"/>
          </rPr>
          <t>Bailleau Guillaume:</t>
        </r>
        <r>
          <rPr>
            <sz val="8"/>
            <rFont val="Tahoma"/>
            <family val="0"/>
          </rPr>
          <t xml:space="preserve">
inscrits</t>
        </r>
      </text>
    </comment>
    <comment ref="G7" authorId="0">
      <text>
        <r>
          <rPr>
            <b/>
            <sz val="8"/>
            <rFont val="Tahoma"/>
            <family val="0"/>
          </rPr>
          <t>Bailleau Guillaume:</t>
        </r>
        <r>
          <rPr>
            <sz val="8"/>
            <rFont val="Tahoma"/>
            <family val="0"/>
          </rPr>
          <t xml:space="preserve">
dont 6400  en mini-crèches</t>
        </r>
      </text>
    </comment>
    <comment ref="C7" authorId="0">
      <text>
        <r>
          <rPr>
            <b/>
            <sz val="8"/>
            <rFont val="Tahoma"/>
            <family val="0"/>
          </rPr>
          <t>Bailleau Guillaume:</t>
        </r>
        <r>
          <rPr>
            <sz val="8"/>
            <rFont val="Tahoma"/>
            <family val="0"/>
          </rPr>
          <t xml:space="preserve">
dont 6502  en mini-crèches</t>
        </r>
      </text>
    </comment>
    <comment ref="C20" authorId="0">
      <text>
        <r>
          <rPr>
            <b/>
            <sz val="8"/>
            <rFont val="Tahoma"/>
            <family val="0"/>
          </rPr>
          <t>Bailleau Guillaume:</t>
        </r>
        <r>
          <rPr>
            <sz val="8"/>
            <rFont val="Tahoma"/>
            <family val="0"/>
          </rPr>
          <t xml:space="preserve">
inscrits</t>
        </r>
      </text>
    </comment>
    <comment ref="D7" authorId="0">
      <text>
        <r>
          <rPr>
            <b/>
            <sz val="8"/>
            <rFont val="Tahoma"/>
            <family val="0"/>
          </rPr>
          <t>Bailleau Guillaume:</t>
        </r>
        <r>
          <rPr>
            <sz val="8"/>
            <rFont val="Tahoma"/>
            <family val="0"/>
          </rPr>
          <t xml:space="preserve">
dont 6213 en mini-crèches</t>
        </r>
      </text>
    </comment>
    <comment ref="C4" authorId="0">
      <text>
        <r>
          <rPr>
            <b/>
            <sz val="8"/>
            <rFont val="Tahoma"/>
            <family val="0"/>
          </rPr>
          <t>Bailleau Guillaume:</t>
        </r>
        <r>
          <rPr>
            <sz val="8"/>
            <rFont val="Tahoma"/>
            <family val="0"/>
          </rPr>
          <t xml:space="preserve">
DT303 avril98</t>
        </r>
      </text>
    </comment>
    <comment ref="D4" authorId="0">
      <text>
        <r>
          <rPr>
            <b/>
            <sz val="8"/>
            <rFont val="Tahoma"/>
            <family val="0"/>
          </rPr>
          <t>Bailleau Guillaume:</t>
        </r>
        <r>
          <rPr>
            <sz val="8"/>
            <rFont val="Tahoma"/>
            <family val="0"/>
          </rPr>
          <t xml:space="preserve">
DT303 avril98</t>
        </r>
      </text>
    </comment>
    <comment ref="E4" authorId="0">
      <text>
        <r>
          <rPr>
            <b/>
            <sz val="8"/>
            <rFont val="Tahoma"/>
            <family val="0"/>
          </rPr>
          <t>Bailleau Guillaume:</t>
        </r>
        <r>
          <rPr>
            <sz val="8"/>
            <rFont val="Tahoma"/>
            <family val="0"/>
          </rPr>
          <t xml:space="preserve">
DT 1 juin 2000</t>
        </r>
      </text>
    </comment>
    <comment ref="F4" authorId="0">
      <text>
        <r>
          <rPr>
            <b/>
            <sz val="8"/>
            <rFont val="Tahoma"/>
            <family val="0"/>
          </rPr>
          <t>Bailleau Guillaume:</t>
        </r>
        <r>
          <rPr>
            <sz val="8"/>
            <rFont val="Tahoma"/>
            <family val="0"/>
          </rPr>
          <t xml:space="preserve">
DT 1 juin 2000</t>
        </r>
      </text>
    </comment>
    <comment ref="E20" authorId="0">
      <text>
        <r>
          <rPr>
            <b/>
            <sz val="8"/>
            <rFont val="Tahoma"/>
            <family val="0"/>
          </rPr>
          <t>Bailleau Guillaume:</t>
        </r>
        <r>
          <rPr>
            <sz val="8"/>
            <rFont val="Tahoma"/>
            <family val="0"/>
          </rPr>
          <t xml:space="preserve">
nombres d'origine *1,05 car semblaient sous-évalués et décallés / ensemble ; pb actualisation 1996 et 1997 ( une seule publi retrouvée : juin 2000)</t>
        </r>
      </text>
    </comment>
    <comment ref="I4" authorId="0">
      <text>
        <r>
          <rPr>
            <b/>
            <sz val="8"/>
            <rFont val="Tahoma"/>
            <family val="0"/>
          </rPr>
          <t>Bailleau Guillaume:</t>
        </r>
        <r>
          <rPr>
            <sz val="8"/>
            <rFont val="Tahoma"/>
            <family val="0"/>
          </rPr>
          <t xml:space="preserve">
fichiers</t>
        </r>
      </text>
    </comment>
    <comment ref="G4" authorId="0">
      <text>
        <r>
          <rPr>
            <b/>
            <sz val="8"/>
            <rFont val="Tahoma"/>
            <family val="0"/>
          </rPr>
          <t>Bailleau Guillaume:</t>
        </r>
        <r>
          <rPr>
            <sz val="8"/>
            <rFont val="Tahoma"/>
            <family val="0"/>
          </rPr>
          <t xml:space="preserve">
DT juillet 2004</t>
        </r>
      </text>
    </comment>
  </commentList>
</comments>
</file>

<file path=xl/sharedStrings.xml><?xml version="1.0" encoding="utf-8"?>
<sst xmlns="http://schemas.openxmlformats.org/spreadsheetml/2006/main" count="3553" uniqueCount="357">
  <si>
    <t>TOTAL ACCUEIL COLLECTIF</t>
  </si>
  <si>
    <t>Jardins d'enfants</t>
  </si>
  <si>
    <t>Taux de croissance annuel moyen (%)</t>
  </si>
  <si>
    <t>Taux de croissance (%)</t>
  </si>
  <si>
    <t>de personnel</t>
  </si>
  <si>
    <t>Nombre d'établissements</t>
  </si>
  <si>
    <t>Puéricultrice</t>
  </si>
  <si>
    <t>Éducateur de jeunes enfants</t>
  </si>
  <si>
    <t>Dérogation</t>
  </si>
  <si>
    <t>Nombre de places</t>
  </si>
  <si>
    <t>STRUCTURES MULTI-ACCUEIL :</t>
  </si>
  <si>
    <t>STRUCTURES MONO-ACCUEIL :</t>
  </si>
  <si>
    <t>Autre (*)</t>
  </si>
  <si>
    <t>De personnel</t>
  </si>
  <si>
    <t>Parentales</t>
  </si>
  <si>
    <t>Collectives/familiales</t>
  </si>
  <si>
    <t xml:space="preserve">Parentales </t>
  </si>
  <si>
    <t>(*) La catégorie "Autre" est constituée principalement de médecins, de sages-femmes, d'infirmier(ère)s, d'auxiliaires de puériculture et de travailleuses familiales.</t>
  </si>
  <si>
    <t>Ensemble</t>
  </si>
  <si>
    <t>Niveau de qualification (en %)</t>
  </si>
  <si>
    <t>Jardins d'enfants :</t>
  </si>
  <si>
    <t>Type de structure</t>
  </si>
  <si>
    <t>Type de places par structure</t>
  </si>
  <si>
    <t>Nombre d'établissements ( en %)</t>
  </si>
  <si>
    <t>moins de 20 places</t>
  </si>
  <si>
    <t>21 à 40 places</t>
  </si>
  <si>
    <t>41 à 60 places</t>
  </si>
  <si>
    <t>plus de 60 places</t>
  </si>
  <si>
    <t>Crèches collectives :</t>
  </si>
  <si>
    <t>2006/2007</t>
  </si>
  <si>
    <t>2003/2007</t>
  </si>
  <si>
    <t>?</t>
  </si>
  <si>
    <t>ND*</t>
  </si>
  <si>
    <t>TOTAL PLACES</t>
  </si>
  <si>
    <t>TOTAL ÉTABLISSEMENTS</t>
  </si>
  <si>
    <t>De personnel *</t>
  </si>
  <si>
    <t>ACCUEIL FAMILIAL</t>
  </si>
  <si>
    <t>dont places en multi-accueil collectif/familial</t>
  </si>
  <si>
    <t>dont places en services d'accueil familial</t>
  </si>
  <si>
    <t>-</t>
  </si>
  <si>
    <t>* Les structures multi-accueil de personnel ont été introduites dans le questionnaire en 2007. Avant cette date, ces établissements étaient répartis entre les établissements de personnel mono-accueil et les structures multi-accueil.</t>
  </si>
  <si>
    <t>Traditionnelles / de quartier</t>
  </si>
  <si>
    <t>SERVICES D'ACCUEIL FAMILIAL</t>
  </si>
  <si>
    <t>ND : données non-disponibles.</t>
  </si>
  <si>
    <t>ND</t>
  </si>
  <si>
    <t>SERVICES D'ACCUEIL FAMILIAL
(Hors structures collectives familiales)</t>
  </si>
  <si>
    <t>Halte-garderies :</t>
  </si>
  <si>
    <t>Haltes-garderies :</t>
  </si>
  <si>
    <t>Tableau 1 - Qualification du personnel de direction des établissements d'accueil collectif et des services d'accueil familial au 31 décembre 2007 - France métropolitaine</t>
  </si>
  <si>
    <r>
      <t xml:space="preserve">Crèches collectives </t>
    </r>
    <r>
      <rPr>
        <sz val="8"/>
        <rFont val="Arial"/>
        <family val="2"/>
      </rPr>
      <t>:</t>
    </r>
  </si>
  <si>
    <r>
      <t xml:space="preserve">Haltes garderies  </t>
    </r>
    <r>
      <rPr>
        <sz val="8"/>
        <rFont val="Arial"/>
        <family val="2"/>
      </rPr>
      <t>:</t>
    </r>
  </si>
  <si>
    <t>Tableau 2 -  Nombre d'établissements d'accueil collectif et services d'accueil familial de 2003 à 2007 - France métropolitaine</t>
  </si>
  <si>
    <t xml:space="preserve">Champ : France métropolitaine. </t>
  </si>
  <si>
    <t>Sources : enquêtes PMI, Drees.</t>
  </si>
  <si>
    <t>Sources : enquête PMI 2007, Drees.</t>
  </si>
  <si>
    <t>Tableau 3 - Répartition  des établissements d'accueil collectif et services d'accueil familial par capacité d'accueil au 31 décembre 2007 - France métropolitaine</t>
  </si>
  <si>
    <t>Tableau 4 - Nombre de places d’accueil collectif et familial pour enfants de moins de 6 ans</t>
  </si>
  <si>
    <t>Tableau 5 - Nombre d'étabissements d'accueil collectif et services d'accueil familial de 2003 à 2007 - DOM</t>
  </si>
  <si>
    <t>Champ : DOM.</t>
  </si>
  <si>
    <t xml:space="preserve"> Sources : enquêtes PMI, DREES.</t>
  </si>
  <si>
    <t>Tableau 6 - Nombre de places d’accueil collectif et familial pour enfants de moins de 6 ans</t>
  </si>
  <si>
    <t xml:space="preserve">Champ : DOM. </t>
  </si>
  <si>
    <t>Tableau 1 - Nombre total d’établissements d’accueil collectif au 31 décembre 2007</t>
  </si>
  <si>
    <t>TOTAL ÉTABLISSEMENTS D'ACCUEIL COLLECTIF</t>
  </si>
  <si>
    <t>DÉPARTEMENTS</t>
  </si>
  <si>
    <t>Crèches collectives</t>
  </si>
  <si>
    <t>Haltes-garderies</t>
  </si>
  <si>
    <t>Multi-accueil</t>
  </si>
  <si>
    <t>Total</t>
  </si>
  <si>
    <t>Ain</t>
  </si>
  <si>
    <t>Aisne</t>
  </si>
  <si>
    <t>Allier</t>
  </si>
  <si>
    <t>Alpes de 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</si>
  <si>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</si>
  <si>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</si>
  <si>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</si>
  <si>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</si>
  <si>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</si>
  <si>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</si>
  <si>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</si>
  <si>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</si>
  <si>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</si>
  <si>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</si>
  <si>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</si>
  <si>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</si>
  <si>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</si>
  <si>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</si>
  <si>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</si>
  <si>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2A</t>
  </si>
  <si>
    <t>Corse du Sud</t>
  </si>
  <si>
    <t>2B</t>
  </si>
  <si>
    <t>Haute-Corse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</si>
  <si>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</si>
  <si>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</si>
  <si>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</si>
  <si>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</si>
  <si>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</si>
  <si>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</si>
  <si>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</si>
  <si>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</si>
  <si>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</si>
  <si>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</si>
  <si>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</si>
  <si>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</si>
  <si>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</si>
  <si>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</si>
  <si>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</si>
  <si>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</si>
  <si>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</si>
  <si>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</si>
  <si>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</si>
  <si>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</si>
  <si>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</si>
  <si>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</si>
  <si>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</si>
  <si>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</si>
  <si>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</si>
  <si>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</si>
  <si>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</si>
  <si>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</si>
  <si>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</si>
  <si>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</si>
  <si>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</si>
  <si>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</si>
  <si>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(e) estimé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</si>
  <si>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</si>
  <si>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</si>
  <si>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</si>
  <si>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</si>
  <si>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</si>
  <si>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</si>
  <si>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</si>
  <si>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</si>
  <si>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</si>
  <si>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</si>
  <si>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</si>
  <si>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</si>
  <si>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</si>
  <si>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</si>
  <si>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</si>
  <si>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</si>
  <si>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</si>
  <si>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</si>
  <si>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</si>
  <si>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</si>
  <si>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</si>
  <si>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</si>
  <si>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</si>
  <si>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</si>
  <si>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</si>
  <si>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</si>
  <si>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</si>
  <si>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</si>
  <si>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</si>
  <si>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</si>
  <si>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</si>
  <si>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</si>
  <si>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</si>
  <si>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</si>
  <si>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</si>
  <si>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</si>
  <si>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</si>
  <si>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</si>
  <si>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</si>
  <si>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</si>
  <si>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</si>
  <si>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</si>
  <si>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</si>
  <si>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Guadeloupe</t>
  </si>
  <si>
    <t>Martinique</t>
  </si>
  <si>
    <t>Guyane</t>
  </si>
  <si>
    <t>Réunion</t>
  </si>
  <si>
    <t>TOTAL estimé France métropolitaine</t>
  </si>
  <si>
    <t>TOTAL estimé DOM</t>
  </si>
  <si>
    <t>TOTAL estimé France entière</t>
  </si>
  <si>
    <t>Tableau 2 - Nombre de crèches collectives au 31 décembre 2007</t>
  </si>
  <si>
    <t xml:space="preserve">CRÈCHES </t>
  </si>
  <si>
    <t>CRÈCHES PARENTALES</t>
  </si>
  <si>
    <t>TOTAL</t>
  </si>
  <si>
    <t>de quartier</t>
  </si>
  <si>
    <t>(e)</t>
  </si>
  <si>
    <t>(e) : estimé</t>
  </si>
  <si>
    <t>HALTES GARDERIES</t>
  </si>
  <si>
    <t>TOTAL HALTES-GARDERIES</t>
  </si>
  <si>
    <t>Traditionnelles</t>
  </si>
  <si>
    <t>HALTES-GARDERIES</t>
  </si>
  <si>
    <t xml:space="preserve">TOTAL HALTES-GARDERIES </t>
  </si>
  <si>
    <t xml:space="preserve">TOTAL </t>
  </si>
  <si>
    <t>traditionnel</t>
  </si>
  <si>
    <t>parental</t>
  </si>
  <si>
    <t>collectif-familial</t>
  </si>
  <si>
    <t>Tableau 5 - Nombre de services d'accueil familial au 31 décembre 2007</t>
  </si>
  <si>
    <t xml:space="preserve">SERVICES D'ACCUEIL FAMILIAL                 </t>
  </si>
  <si>
    <t>Mono-accueil</t>
  </si>
  <si>
    <t>Collectif/familial</t>
  </si>
  <si>
    <t xml:space="preserve">SERVICES D'ACCUEIL FAMILIAL                     </t>
  </si>
  <si>
    <t xml:space="preserve"> </t>
  </si>
  <si>
    <t>Tableau  1 - Nombre total de places d’accueil collectif au 31 décembre 2007</t>
  </si>
  <si>
    <t>TOTAL DES PLACES D'ACCUEIL COLLECTIF</t>
  </si>
  <si>
    <t>Tableau 2 - Nombre de places par mode d'acccueil pour 100 enfants de moins de 3 ans au 31 décembre 2007</t>
  </si>
  <si>
    <t>Accueil collectif</t>
  </si>
  <si>
    <t>Accueil familial</t>
  </si>
  <si>
    <t>Assistantes maternelles (hors accueil familial) *</t>
  </si>
  <si>
    <t>Moyenne France métropolitaine</t>
  </si>
  <si>
    <t>Sources : Enquête PMI 2007, Drees.</t>
  </si>
  <si>
    <t xml:space="preserve">              * Ircem, calcul Drees.</t>
  </si>
  <si>
    <t xml:space="preserve">Tableau 3 - Nombre de places en crèches collectives au 31 décembre 2007 </t>
  </si>
  <si>
    <t>CRÈCHES</t>
  </si>
  <si>
    <t>parentales</t>
  </si>
  <si>
    <t>Tableau 4 - Nombre de places en halte-garderies et jardins d’enfants au 31 décembre 2007</t>
  </si>
  <si>
    <t>JARDINS D'ENFANTS</t>
  </si>
  <si>
    <t>Tableau 5 - Nombre de places d’accueil collectif en structures multi-accueil au 31 décembre 2007</t>
  </si>
  <si>
    <t>DÉPARTEMENT</t>
  </si>
  <si>
    <t>Multi-accueil traditionnel</t>
  </si>
  <si>
    <t>Multi-accueil de personnel</t>
  </si>
  <si>
    <t>Multi-accueil parental</t>
  </si>
  <si>
    <t>Multi-accueil collectif-familial</t>
  </si>
  <si>
    <t>Tableau 6 - Nombre de places d’accueil familial et enfants inscrits au 31 décembre 2007</t>
  </si>
  <si>
    <t xml:space="preserve">MONO-ACCUEIL             </t>
  </si>
  <si>
    <t>MULTI-ACCUEIL</t>
  </si>
  <si>
    <t>places</t>
  </si>
  <si>
    <t>enfants inscrits</t>
  </si>
  <si>
    <t xml:space="preserve">Tableau 7 - Nombre de places par assistante maternelle des services d'accueil familial au 31 décembre 2007 </t>
  </si>
  <si>
    <t>Nombre d'assistantes maternelles en services d'accueil familial</t>
  </si>
  <si>
    <t>Nombre de places en services d'accueil familial</t>
  </si>
  <si>
    <t>Nombre de places par assistante maternelle</t>
  </si>
  <si>
    <t>Moyenne estimée France métropolitaine</t>
  </si>
  <si>
    <t>Moyenne estimée DOM</t>
  </si>
  <si>
    <t>Moyenne estimée France entière</t>
  </si>
  <si>
    <t>Tableau 8 - Nombre d’agréments en cours pour assistantes maternelles au  31 décembre 2007</t>
  </si>
  <si>
    <t>Nombre d'agréments pour assistantes maternelles</t>
  </si>
  <si>
    <t xml:space="preserve">Tableau 1 - Nombre total de places d’accueil collectif </t>
  </si>
  <si>
    <t>FRANCE MÉTROPOLITAINE</t>
  </si>
  <si>
    <t>DOM</t>
  </si>
  <si>
    <t>FRANCE ENTIÈRE</t>
  </si>
  <si>
    <t>Tableau 2 - Nombre de places en crèches collectives de 2003 à 2007</t>
  </si>
  <si>
    <t>Tableau 3 - Nombre de places en halte-garderies de 2003 à 2007</t>
  </si>
  <si>
    <t>Tableau 4 - Nombre de places en jardins d’enfants de 2003 à 2007</t>
  </si>
  <si>
    <t>Tableau 5 - Nombre de places d'accueil collectif en structures multi-accueil de 2003 à 2007</t>
  </si>
  <si>
    <t>Tableau 6 - Nombre de places d'accueil familial de 2003 à 2007</t>
  </si>
  <si>
    <t>Tableau  3 - Nombre de haltes-garderies au 31 décembre 2007</t>
  </si>
  <si>
    <t>Tableau 4 - Nombre d’établissements multi-accueil au 31 décembre 2007</t>
  </si>
  <si>
    <t>Graphique 1 : Évolution du nombre de places d'accueil collectif et familial entre 1993 et 2007 - France métropolitaine</t>
  </si>
  <si>
    <t>2007</t>
  </si>
  <si>
    <t>Haltes garderies</t>
  </si>
  <si>
    <t>STRUCTURES MULTI-ACCUEIL</t>
  </si>
  <si>
    <t>Carte 2 - Répartition des places familial pour 100 enfants de moins de 3 ans en 2007</t>
  </si>
  <si>
    <t>Nbre d'enfants de 0 à 2 ans au 1/01/2007</t>
  </si>
  <si>
    <t>places en services d'accueil familial 2007</t>
  </si>
  <si>
    <t>places d'accueil familial pour 100 enfants de 0 à 2 ans</t>
  </si>
  <si>
    <t>AIN</t>
  </si>
  <si>
    <t>AISNE</t>
  </si>
  <si>
    <t>ALLIER</t>
  </si>
  <si>
    <t>ALPES DE HTE PROV</t>
  </si>
  <si>
    <t xml:space="preserve">HAUTES ALPES  </t>
  </si>
  <si>
    <t>ALPES MARITIMES</t>
  </si>
  <si>
    <t>ARDECHE</t>
  </si>
  <si>
    <t>ARDENNES</t>
  </si>
  <si>
    <t>ARIEGE</t>
  </si>
  <si>
    <t>AUBE</t>
  </si>
  <si>
    <t xml:space="preserve">AUDE             </t>
  </si>
  <si>
    <t>AVEYRON</t>
  </si>
  <si>
    <t>BOUCHES DU RHONE</t>
  </si>
  <si>
    <t>CALVADOS</t>
  </si>
  <si>
    <t>CANTAL</t>
  </si>
  <si>
    <t>CHARENTE</t>
  </si>
  <si>
    <t>CHARENTE MARITIME</t>
  </si>
  <si>
    <t>CHER</t>
  </si>
  <si>
    <t>CORREZE</t>
  </si>
  <si>
    <t>CORSE DU SUD</t>
  </si>
  <si>
    <t>HAUTE CORSE</t>
  </si>
  <si>
    <t>COTE D'OR</t>
  </si>
  <si>
    <t>COTES DU NORD</t>
  </si>
  <si>
    <t>CREUSE</t>
  </si>
  <si>
    <t>DORDOGNE</t>
  </si>
  <si>
    <t>DOUBS</t>
  </si>
  <si>
    <t>DROME</t>
  </si>
  <si>
    <t>EURE</t>
  </si>
  <si>
    <t>EURE ET LOIR</t>
  </si>
  <si>
    <t>FINISTERE</t>
  </si>
  <si>
    <t xml:space="preserve">GARD         </t>
  </si>
  <si>
    <t>HAUTE GARONNE</t>
  </si>
  <si>
    <t>GERS</t>
  </si>
  <si>
    <t>GIRONDE</t>
  </si>
  <si>
    <t xml:space="preserve">HERAULT     </t>
  </si>
  <si>
    <t>ILLE ET VILAINE</t>
  </si>
  <si>
    <t>INDRE</t>
  </si>
  <si>
    <t>INDRE ET LOIRE</t>
  </si>
  <si>
    <t>ISERE</t>
  </si>
  <si>
    <t>JURA</t>
  </si>
  <si>
    <t>LANDES</t>
  </si>
  <si>
    <t>LOIR ET CHER</t>
  </si>
  <si>
    <t>LOIRE</t>
  </si>
  <si>
    <t>HAUTE LOIRE</t>
  </si>
  <si>
    <t>LOIRE ATLANTIQUE</t>
  </si>
  <si>
    <t>LOIRET</t>
  </si>
  <si>
    <t>LOT</t>
  </si>
  <si>
    <t>LOT ET GARONNE</t>
  </si>
  <si>
    <t>LOZERE</t>
  </si>
  <si>
    <t>MAINE ET LOIRE</t>
  </si>
  <si>
    <t>MANCHE</t>
  </si>
  <si>
    <t>MARNE</t>
  </si>
  <si>
    <t>HAUTE MARNE</t>
  </si>
  <si>
    <t>MAYENNE</t>
  </si>
  <si>
    <t>MEURTHE ET MOSELLE</t>
  </si>
  <si>
    <t>MEUSE</t>
  </si>
  <si>
    <t>MORBIHAN</t>
  </si>
  <si>
    <t xml:space="preserve">MOSELLE            </t>
  </si>
  <si>
    <t>NIEVRE</t>
  </si>
  <si>
    <t>NORD</t>
  </si>
  <si>
    <t>OISE</t>
  </si>
  <si>
    <t>ORNE</t>
  </si>
  <si>
    <t>PAS DE CALAIS</t>
  </si>
  <si>
    <t>PUY DE DOME</t>
  </si>
  <si>
    <t>PYRENEES ATLANTIQUES</t>
  </si>
  <si>
    <t>HAUTES PYRENEES</t>
  </si>
  <si>
    <t>PYRENEES ORIENTALES</t>
  </si>
  <si>
    <t>BAS RHIN</t>
  </si>
  <si>
    <t>HAUT RHIN</t>
  </si>
  <si>
    <t>RHONE</t>
  </si>
  <si>
    <t>HAUTE SAONE</t>
  </si>
  <si>
    <t>SAONE ET LOIRE</t>
  </si>
  <si>
    <t>SARTHE</t>
  </si>
  <si>
    <t>SAVOIE</t>
  </si>
  <si>
    <t>HAUTE SAVOIE</t>
  </si>
  <si>
    <t>PARIS</t>
  </si>
  <si>
    <t>SEINE MARITIME</t>
  </si>
  <si>
    <t>SEINE ET MARNE</t>
  </si>
  <si>
    <t>YVELINES</t>
  </si>
  <si>
    <t>DEUX SEVRES</t>
  </si>
  <si>
    <t>SOMME</t>
  </si>
  <si>
    <t>TARN</t>
  </si>
  <si>
    <t>TARN ET GARONNE</t>
  </si>
  <si>
    <t>VAR</t>
  </si>
  <si>
    <t xml:space="preserve">VAUCLUSE            </t>
  </si>
  <si>
    <t>VENDEE</t>
  </si>
  <si>
    <t>VIENNE</t>
  </si>
  <si>
    <t>HAUTE VIENNE</t>
  </si>
  <si>
    <t>VOSGES</t>
  </si>
  <si>
    <t xml:space="preserve">YONNE               </t>
  </si>
  <si>
    <t>TERRITOIRE DE BELFORT</t>
  </si>
  <si>
    <t>ESSONNE</t>
  </si>
  <si>
    <t>HAUTS DE SEINE</t>
  </si>
  <si>
    <t>SEINE SAINT DENIS</t>
  </si>
  <si>
    <t>VAL DE MARNE</t>
  </si>
  <si>
    <t>VAL D'OISE</t>
  </si>
  <si>
    <t>Carte 3 - Répartition des plactes auprès des assistantes maternelles employées par les parents pour 100 enfants de moins de 3 ans en 2007</t>
  </si>
  <si>
    <t>places auprès d'assistantes maternelles employées par des particuliers</t>
  </si>
  <si>
    <t>places d'assistantes maternelles pour 100 enfants de 0 à 2 ans</t>
  </si>
  <si>
    <t>Carte 4 - Répartition du nombre total de places (accueil collectifs, accueil familial, assistantes maternelles) pour 100 enfants de moins de 3 ans en 2007</t>
  </si>
  <si>
    <t>Ensemble des places 2007</t>
  </si>
  <si>
    <t>Ensemble des places pour 100 enfants de 0 à 2 ans</t>
  </si>
  <si>
    <t>Carte 1 - Répartition des places d'accueil collectif pour 100 enfants de moins de 3 ans en 2007</t>
  </si>
  <si>
    <t>nbdpt</t>
  </si>
  <si>
    <t>département</t>
  </si>
  <si>
    <t>places d'accueil collectif 2007 (crèches+haltes-garderies+multi-accueil)</t>
  </si>
  <si>
    <t>places d'accueil collectif pour 100 enfants de 0 à 2 ans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</si>
</sst>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"/>
    <numFmt numFmtId="175" formatCode="#,##0.0"/>
    <numFmt numFmtId="176" formatCode="0.0%"/>
    <numFmt numFmtId="177" formatCode="0.000000000"/>
    <numFmt numFmtId="178" formatCode="0.0000000000"/>
    <numFmt numFmtId="179" formatCode="0.00000000000"/>
    <numFmt numFmtId="180" formatCode="0.000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00"/>
    <numFmt numFmtId="188" formatCode="#,##0.0000"/>
    <numFmt numFmtId="189" formatCode="&quot;Vrai&quot;;&quot;Vrai&quot;;&quot;Faux&quot;"/>
    <numFmt numFmtId="190" formatCode="&quot;Actif&quot;;&quot;Actif&quot;;&quot;Inactif&quot;"/>
    <numFmt numFmtId="191" formatCode="d/m/yy"/>
    <numFmt numFmtId="192" formatCode="d/m"/>
    <numFmt numFmtId="193" formatCode="d\-mmm\-yy"/>
    <numFmt numFmtId="194" formatCode="d\-mmm"/>
    <numFmt numFmtId="195" formatCode="h:mm"/>
    <numFmt numFmtId="196" formatCode="h:mm:ss"/>
    <numFmt numFmtId="197" formatCode="d/m/yy\ h:mm"/>
    <numFmt numFmtId="198" formatCode="#,##0&quot; F&quot;;\ \-#,##0&quot; F&quot;"/>
    <numFmt numFmtId="199" formatCode="#,##0.0%"/>
    <numFmt numFmtId="200" formatCode="#,##0%"/>
    <numFmt numFmtId="201" formatCode="#,##0;[Red]\(\-#,##0\)"/>
    <numFmt numFmtId="202" formatCode="0&quot;   &quot;"/>
    <numFmt numFmtId="203" formatCode="#,##0&quot;   &quot;"/>
    <numFmt numFmtId="204" formatCode="\ ##0&quot;   &quot;"/>
    <numFmt numFmtId="205" formatCode="#,##0.00\ [$€];[Red]\-#,##0.00\ [$€]"/>
    <numFmt numFmtId="206" formatCode="#,##0.0&quot;   &quot;"/>
    <numFmt numFmtId="207" formatCode="#,##0.00&quot;   &quot;"/>
    <numFmt numFmtId="208" formatCode="#,##0,&quot;   &quot;"/>
    <numFmt numFmtId="209" formatCode="#,###,&quot;    &quot;"/>
    <numFmt numFmtId="210" formatCode="##,##0&quot;    &quot;"/>
    <numFmt numFmtId="211" formatCode="#,##0&quot;    &quot;"/>
  </numFmts>
  <fonts count="46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205" fontId="6" fillId="0" borderId="0" applyFont="0" applyFill="0" applyBorder="0" applyAlignment="0" applyProtection="0"/>
    <xf numFmtId="0" fontId="3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1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175" fontId="1" fillId="33" borderId="0" xfId="0" applyNumberFormat="1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/>
    </xf>
    <xf numFmtId="174" fontId="1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left" vertical="center"/>
    </xf>
    <xf numFmtId="3" fontId="4" fillId="33" borderId="11" xfId="55" applyNumberFormat="1" applyFont="1" applyFill="1" applyBorder="1" applyAlignment="1">
      <alignment horizontal="right" vertical="center"/>
    </xf>
    <xf numFmtId="3" fontId="1" fillId="33" borderId="11" xfId="55" applyNumberFormat="1" applyFont="1" applyFill="1" applyBorder="1" applyAlignment="1">
      <alignment vertical="center"/>
    </xf>
    <xf numFmtId="3" fontId="4" fillId="33" borderId="11" xfId="55" applyNumberFormat="1" applyFont="1" applyFill="1" applyBorder="1" applyAlignment="1">
      <alignment vertical="center"/>
    </xf>
    <xf numFmtId="1" fontId="4" fillId="33" borderId="12" xfId="55" applyNumberFormat="1" applyFont="1" applyFill="1" applyBorder="1" applyAlignment="1">
      <alignment horizontal="right" vertical="center"/>
    </xf>
    <xf numFmtId="1" fontId="1" fillId="33" borderId="12" xfId="55" applyNumberFormat="1" applyFont="1" applyFill="1" applyBorder="1" applyAlignment="1">
      <alignment vertical="center"/>
    </xf>
    <xf numFmtId="1" fontId="4" fillId="33" borderId="12" xfId="55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horizontal="left" vertical="center"/>
    </xf>
    <xf numFmtId="1" fontId="4" fillId="33" borderId="14" xfId="55" applyNumberFormat="1" applyFont="1" applyFill="1" applyBorder="1" applyAlignment="1">
      <alignment horizontal="right" vertical="center"/>
    </xf>
    <xf numFmtId="3" fontId="4" fillId="33" borderId="15" xfId="55" applyNumberFormat="1" applyFont="1" applyFill="1" applyBorder="1" applyAlignment="1">
      <alignment horizontal="right" vertical="center"/>
    </xf>
    <xf numFmtId="1" fontId="4" fillId="33" borderId="12" xfId="0" applyNumberFormat="1" applyFont="1" applyFill="1" applyBorder="1" applyAlignment="1">
      <alignment horizontal="right" vertical="center"/>
    </xf>
    <xf numFmtId="1" fontId="4" fillId="33" borderId="11" xfId="0" applyNumberFormat="1" applyFont="1" applyFill="1" applyBorder="1" applyAlignment="1">
      <alignment horizontal="right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3" fontId="4" fillId="33" borderId="19" xfId="0" applyNumberFormat="1" applyFont="1" applyFill="1" applyBorder="1" applyAlignment="1">
      <alignment horizontal="right" vertical="center"/>
    </xf>
    <xf numFmtId="3" fontId="4" fillId="33" borderId="19" xfId="0" applyNumberFormat="1" applyFont="1" applyFill="1" applyBorder="1" applyAlignment="1">
      <alignment vertical="center"/>
    </xf>
    <xf numFmtId="174" fontId="1" fillId="33" borderId="0" xfId="0" applyNumberFormat="1" applyFont="1" applyFill="1" applyAlignment="1">
      <alignment vertical="center"/>
    </xf>
    <xf numFmtId="3" fontId="1" fillId="33" borderId="19" xfId="0" applyNumberFormat="1" applyFont="1" applyFill="1" applyBorder="1" applyAlignment="1">
      <alignment horizontal="right" vertical="center"/>
    </xf>
    <xf numFmtId="9" fontId="1" fillId="33" borderId="0" xfId="55" applyFont="1" applyFill="1" applyAlignment="1">
      <alignment vertical="center"/>
    </xf>
    <xf numFmtId="3" fontId="1" fillId="33" borderId="0" xfId="0" applyNumberFormat="1" applyFont="1" applyFill="1" applyAlignment="1">
      <alignment vertical="center"/>
    </xf>
    <xf numFmtId="176" fontId="1" fillId="33" borderId="0" xfId="55" applyNumberFormat="1" applyFont="1" applyFill="1" applyAlignment="1">
      <alignment vertical="center"/>
    </xf>
    <xf numFmtId="9" fontId="1" fillId="33" borderId="0" xfId="0" applyNumberFormat="1" applyFont="1" applyFill="1" applyAlignment="1">
      <alignment vertical="center"/>
    </xf>
    <xf numFmtId="3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3" fontId="4" fillId="33" borderId="0" xfId="0" applyNumberFormat="1" applyFont="1" applyFill="1" applyBorder="1" applyAlignment="1">
      <alignment vertical="center"/>
    </xf>
    <xf numFmtId="49" fontId="4" fillId="33" borderId="0" xfId="55" applyNumberFormat="1" applyFont="1" applyFill="1" applyBorder="1" applyAlignment="1">
      <alignment horizontal="right" vertical="center"/>
    </xf>
    <xf numFmtId="1" fontId="4" fillId="33" borderId="0" xfId="0" applyNumberFormat="1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3" fontId="4" fillId="33" borderId="12" xfId="0" applyNumberFormat="1" applyFont="1" applyFill="1" applyBorder="1" applyAlignment="1">
      <alignment vertical="center"/>
    </xf>
    <xf numFmtId="174" fontId="4" fillId="33" borderId="12" xfId="55" applyNumberFormat="1" applyFont="1" applyFill="1" applyBorder="1" applyAlignment="1">
      <alignment horizontal="right" vertical="center"/>
    </xf>
    <xf numFmtId="174" fontId="4" fillId="33" borderId="12" xfId="0" applyNumberFormat="1" applyFont="1" applyFill="1" applyBorder="1" applyAlignment="1">
      <alignment vertical="center"/>
    </xf>
    <xf numFmtId="49" fontId="1" fillId="33" borderId="12" xfId="0" applyNumberFormat="1" applyFont="1" applyFill="1" applyBorder="1" applyAlignment="1">
      <alignment horizontal="left" vertical="center"/>
    </xf>
    <xf numFmtId="3" fontId="1" fillId="33" borderId="12" xfId="0" applyNumberFormat="1" applyFont="1" applyFill="1" applyBorder="1" applyAlignment="1">
      <alignment horizontal="right" vertical="center"/>
    </xf>
    <xf numFmtId="174" fontId="1" fillId="33" borderId="12" xfId="55" applyNumberFormat="1" applyFont="1" applyFill="1" applyBorder="1" applyAlignment="1">
      <alignment horizontal="right" vertical="center"/>
    </xf>
    <xf numFmtId="174" fontId="1" fillId="33" borderId="12" xfId="0" applyNumberFormat="1" applyFont="1" applyFill="1" applyBorder="1" applyAlignment="1">
      <alignment vertical="center"/>
    </xf>
    <xf numFmtId="0" fontId="1" fillId="33" borderId="12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49" fontId="1" fillId="33" borderId="12" xfId="0" applyNumberFormat="1" applyFont="1" applyFill="1" applyBorder="1" applyAlignment="1">
      <alignment horizontal="left" vertical="center" wrapText="1"/>
    </xf>
    <xf numFmtId="174" fontId="1" fillId="33" borderId="12" xfId="0" applyNumberFormat="1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left" vertical="center" wrapText="1"/>
    </xf>
    <xf numFmtId="3" fontId="4" fillId="33" borderId="20" xfId="0" applyNumberFormat="1" applyFont="1" applyFill="1" applyBorder="1" applyAlignment="1">
      <alignment horizontal="right" vertical="center"/>
    </xf>
    <xf numFmtId="174" fontId="4" fillId="33" borderId="20" xfId="55" applyNumberFormat="1" applyFont="1" applyFill="1" applyBorder="1" applyAlignment="1">
      <alignment horizontal="right" vertical="center"/>
    </xf>
    <xf numFmtId="174" fontId="4" fillId="33" borderId="20" xfId="0" applyNumberFormat="1" applyFont="1" applyFill="1" applyBorder="1" applyAlignment="1">
      <alignment vertical="center"/>
    </xf>
    <xf numFmtId="0" fontId="4" fillId="33" borderId="14" xfId="0" applyFont="1" applyFill="1" applyBorder="1" applyAlignment="1">
      <alignment horizontal="left" vertical="center"/>
    </xf>
    <xf numFmtId="3" fontId="4" fillId="33" borderId="14" xfId="0" applyNumberFormat="1" applyFont="1" applyFill="1" applyBorder="1" applyAlignment="1">
      <alignment horizontal="right" vertical="center"/>
    </xf>
    <xf numFmtId="174" fontId="4" fillId="33" borderId="14" xfId="55" applyNumberFormat="1" applyFont="1" applyFill="1" applyBorder="1" applyAlignment="1">
      <alignment horizontal="right" vertical="center"/>
    </xf>
    <xf numFmtId="174" fontId="4" fillId="33" borderId="14" xfId="0" applyNumberFormat="1" applyFont="1" applyFill="1" applyBorder="1" applyAlignment="1">
      <alignment vertical="center"/>
    </xf>
    <xf numFmtId="0" fontId="4" fillId="33" borderId="17" xfId="0" applyFont="1" applyFill="1" applyBorder="1" applyAlignment="1">
      <alignment horizontal="left" vertical="center"/>
    </xf>
    <xf numFmtId="3" fontId="4" fillId="33" borderId="17" xfId="0" applyNumberFormat="1" applyFont="1" applyFill="1" applyBorder="1" applyAlignment="1">
      <alignment horizontal="right" vertical="center"/>
    </xf>
    <xf numFmtId="174" fontId="4" fillId="33" borderId="17" xfId="55" applyNumberFormat="1" applyFont="1" applyFill="1" applyBorder="1" applyAlignment="1">
      <alignment horizontal="right" vertical="center"/>
    </xf>
    <xf numFmtId="174" fontId="4" fillId="33" borderId="17" xfId="0" applyNumberFormat="1" applyFont="1" applyFill="1" applyBorder="1" applyAlignment="1">
      <alignment vertical="center"/>
    </xf>
    <xf numFmtId="3" fontId="4" fillId="33" borderId="17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174" fontId="1" fillId="33" borderId="0" xfId="0" applyNumberFormat="1" applyFont="1" applyFill="1" applyBorder="1" applyAlignment="1">
      <alignment vertical="center"/>
    </xf>
    <xf numFmtId="3" fontId="4" fillId="33" borderId="0" xfId="0" applyNumberFormat="1" applyFont="1" applyFill="1" applyAlignment="1">
      <alignment vertical="center"/>
    </xf>
    <xf numFmtId="0" fontId="1" fillId="33" borderId="0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/>
    </xf>
    <xf numFmtId="49" fontId="4" fillId="33" borderId="20" xfId="0" applyNumberFormat="1" applyFont="1" applyFill="1" applyBorder="1" applyAlignment="1">
      <alignment horizontal="left" vertical="center"/>
    </xf>
    <xf numFmtId="1" fontId="4" fillId="33" borderId="20" xfId="55" applyNumberFormat="1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1" fontId="1" fillId="33" borderId="14" xfId="55" applyNumberFormat="1" applyFont="1" applyFill="1" applyBorder="1" applyAlignment="1">
      <alignment vertical="center"/>
    </xf>
    <xf numFmtId="3" fontId="1" fillId="33" borderId="22" xfId="0" applyNumberFormat="1" applyFont="1" applyFill="1" applyBorder="1" applyAlignment="1">
      <alignment horizontal="right" vertical="center"/>
    </xf>
    <xf numFmtId="3" fontId="1" fillId="33" borderId="22" xfId="0" applyNumberFormat="1" applyFont="1" applyFill="1" applyBorder="1" applyAlignment="1">
      <alignment horizontal="right" vertical="center" wrapText="1"/>
    </xf>
    <xf numFmtId="3" fontId="4" fillId="33" borderId="22" xfId="0" applyNumberFormat="1" applyFont="1" applyFill="1" applyBorder="1" applyAlignment="1">
      <alignment horizontal="right" vertical="center"/>
    </xf>
    <xf numFmtId="2" fontId="1" fillId="33" borderId="0" xfId="0" applyNumberFormat="1" applyFont="1" applyFill="1" applyAlignment="1">
      <alignment vertical="center"/>
    </xf>
    <xf numFmtId="9" fontId="1" fillId="33" borderId="0" xfId="55" applyFont="1" applyFill="1" applyBorder="1" applyAlignment="1">
      <alignment/>
    </xf>
    <xf numFmtId="175" fontId="1" fillId="33" borderId="0" xfId="0" applyNumberFormat="1" applyFont="1" applyFill="1" applyBorder="1" applyAlignment="1">
      <alignment/>
    </xf>
    <xf numFmtId="0" fontId="4" fillId="33" borderId="23" xfId="0" applyFont="1" applyFill="1" applyBorder="1" applyAlignment="1">
      <alignment vertical="center"/>
    </xf>
    <xf numFmtId="0" fontId="4" fillId="33" borderId="24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vertical="center"/>
    </xf>
    <xf numFmtId="3" fontId="1" fillId="33" borderId="10" xfId="0" applyNumberFormat="1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3" borderId="11" xfId="0" applyNumberFormat="1" applyFont="1" applyFill="1" applyBorder="1" applyAlignment="1">
      <alignment vertical="center"/>
    </xf>
    <xf numFmtId="3" fontId="1" fillId="33" borderId="11" xfId="0" applyNumberFormat="1" applyFont="1" applyFill="1" applyBorder="1" applyAlignment="1">
      <alignment horizontal="right" vertical="center"/>
    </xf>
    <xf numFmtId="0" fontId="4" fillId="33" borderId="27" xfId="0" applyFont="1" applyFill="1" applyBorder="1" applyAlignment="1">
      <alignment horizontal="center" vertical="center" wrapText="1"/>
    </xf>
    <xf numFmtId="174" fontId="4" fillId="33" borderId="0" xfId="55" applyNumberFormat="1" applyFont="1" applyFill="1" applyBorder="1" applyAlignment="1">
      <alignment horizontal="right" vertical="center"/>
    </xf>
    <xf numFmtId="174" fontId="1" fillId="33" borderId="0" xfId="55" applyNumberFormat="1" applyFont="1" applyFill="1" applyBorder="1" applyAlignment="1">
      <alignment horizontal="right" vertical="center"/>
    </xf>
    <xf numFmtId="0" fontId="4" fillId="33" borderId="28" xfId="0" applyFont="1" applyFill="1" applyBorder="1" applyAlignment="1">
      <alignment horizontal="left" vertical="center"/>
    </xf>
    <xf numFmtId="3" fontId="4" fillId="33" borderId="29" xfId="0" applyNumberFormat="1" applyFont="1" applyFill="1" applyBorder="1" applyAlignment="1">
      <alignment horizontal="right" vertical="center"/>
    </xf>
    <xf numFmtId="3" fontId="4" fillId="33" borderId="30" xfId="0" applyNumberFormat="1" applyFont="1" applyFill="1" applyBorder="1" applyAlignment="1">
      <alignment horizontal="right" vertical="center"/>
    </xf>
    <xf numFmtId="3" fontId="4" fillId="33" borderId="28" xfId="0" applyNumberFormat="1" applyFont="1" applyFill="1" applyBorder="1" applyAlignment="1">
      <alignment horizontal="right" vertical="center"/>
    </xf>
    <xf numFmtId="3" fontId="4" fillId="33" borderId="31" xfId="0" applyNumberFormat="1" applyFont="1" applyFill="1" applyBorder="1" applyAlignment="1">
      <alignment horizontal="right" vertical="center"/>
    </xf>
    <xf numFmtId="1" fontId="4" fillId="33" borderId="32" xfId="55" applyNumberFormat="1" applyFont="1" applyFill="1" applyBorder="1" applyAlignment="1">
      <alignment horizontal="right" vertical="center"/>
    </xf>
    <xf numFmtId="49" fontId="1" fillId="33" borderId="13" xfId="0" applyNumberFormat="1" applyFont="1" applyFill="1" applyBorder="1" applyAlignment="1">
      <alignment horizontal="left" vertical="center"/>
    </xf>
    <xf numFmtId="3" fontId="1" fillId="33" borderId="33" xfId="0" applyNumberFormat="1" applyFont="1" applyFill="1" applyBorder="1" applyAlignment="1">
      <alignment horizontal="right" vertical="center"/>
    </xf>
    <xf numFmtId="3" fontId="1" fillId="33" borderId="13" xfId="0" applyNumberFormat="1" applyFont="1" applyFill="1" applyBorder="1" applyAlignment="1">
      <alignment horizontal="right" vertical="center"/>
    </xf>
    <xf numFmtId="3" fontId="1" fillId="33" borderId="14" xfId="0" applyNumberFormat="1" applyFont="1" applyFill="1" applyBorder="1" applyAlignment="1">
      <alignment horizontal="right" vertical="center"/>
    </xf>
    <xf numFmtId="3" fontId="1" fillId="33" borderId="15" xfId="0" applyNumberFormat="1" applyFont="1" applyFill="1" applyBorder="1" applyAlignment="1">
      <alignment horizontal="right" vertical="center"/>
    </xf>
    <xf numFmtId="174" fontId="1" fillId="33" borderId="27" xfId="55" applyNumberFormat="1" applyFont="1" applyFill="1" applyBorder="1" applyAlignment="1">
      <alignment horizontal="right" vertical="center"/>
    </xf>
    <xf numFmtId="174" fontId="1" fillId="33" borderId="14" xfId="0" applyNumberFormat="1" applyFont="1" applyFill="1" applyBorder="1" applyAlignment="1">
      <alignment vertical="center"/>
    </xf>
    <xf numFmtId="3" fontId="4" fillId="33" borderId="34" xfId="0" applyNumberFormat="1" applyFont="1" applyFill="1" applyBorder="1" applyAlignment="1">
      <alignment horizontal="right" vertical="center"/>
    </xf>
    <xf numFmtId="3" fontId="4" fillId="33" borderId="33" xfId="0" applyNumberFormat="1" applyFont="1" applyFill="1" applyBorder="1" applyAlignment="1">
      <alignment horizontal="right" vertical="center"/>
    </xf>
    <xf numFmtId="3" fontId="4" fillId="33" borderId="15" xfId="0" applyNumberFormat="1" applyFont="1" applyFill="1" applyBorder="1" applyAlignment="1">
      <alignment horizontal="right" vertical="center"/>
    </xf>
    <xf numFmtId="174" fontId="4" fillId="33" borderId="27" xfId="55" applyNumberFormat="1" applyFont="1" applyFill="1" applyBorder="1" applyAlignment="1">
      <alignment horizontal="right" vertical="center"/>
    </xf>
    <xf numFmtId="0" fontId="4" fillId="33" borderId="28" xfId="0" applyFont="1" applyFill="1" applyBorder="1" applyAlignment="1">
      <alignment horizontal="left" vertical="center" wrapText="1"/>
    </xf>
    <xf numFmtId="3" fontId="1" fillId="33" borderId="30" xfId="0" applyNumberFormat="1" applyFont="1" applyFill="1" applyBorder="1" applyAlignment="1">
      <alignment horizontal="right" vertical="center" wrapText="1"/>
    </xf>
    <xf numFmtId="3" fontId="5" fillId="33" borderId="30" xfId="0" applyNumberFormat="1" applyFont="1" applyFill="1" applyBorder="1" applyAlignment="1">
      <alignment horizontal="right" vertical="center" wrapText="1"/>
    </xf>
    <xf numFmtId="3" fontId="1" fillId="33" borderId="28" xfId="0" applyNumberFormat="1" applyFont="1" applyFill="1" applyBorder="1" applyAlignment="1">
      <alignment horizontal="right" vertical="center"/>
    </xf>
    <xf numFmtId="3" fontId="1" fillId="33" borderId="20" xfId="0" applyNumberFormat="1" applyFont="1" applyFill="1" applyBorder="1" applyAlignment="1">
      <alignment horizontal="right" vertical="center"/>
    </xf>
    <xf numFmtId="3" fontId="1" fillId="33" borderId="31" xfId="0" applyNumberFormat="1" applyFont="1" applyFill="1" applyBorder="1" applyAlignment="1">
      <alignment horizontal="right" vertical="center"/>
    </xf>
    <xf numFmtId="174" fontId="1" fillId="33" borderId="32" xfId="55" applyNumberFormat="1" applyFont="1" applyFill="1" applyBorder="1" applyAlignment="1">
      <alignment horizontal="right" vertical="center"/>
    </xf>
    <xf numFmtId="174" fontId="1" fillId="33" borderId="20" xfId="0" applyNumberFormat="1" applyFont="1" applyFill="1" applyBorder="1" applyAlignment="1">
      <alignment vertical="center"/>
    </xf>
    <xf numFmtId="0" fontId="1" fillId="33" borderId="13" xfId="0" applyFont="1" applyFill="1" applyBorder="1" applyAlignment="1">
      <alignment horizontal="left" vertical="center" wrapText="1"/>
    </xf>
    <xf numFmtId="174" fontId="1" fillId="33" borderId="14" xfId="0" applyNumberFormat="1" applyFont="1" applyFill="1" applyBorder="1" applyAlignment="1">
      <alignment horizontal="right" vertical="center"/>
    </xf>
    <xf numFmtId="3" fontId="4" fillId="33" borderId="35" xfId="0" applyNumberFormat="1" applyFont="1" applyFill="1" applyBorder="1" applyAlignment="1">
      <alignment horizontal="right" vertical="center"/>
    </xf>
    <xf numFmtId="0" fontId="4" fillId="33" borderId="17" xfId="0" applyFont="1" applyFill="1" applyBorder="1" applyAlignment="1">
      <alignment horizontal="left" vertical="center" wrapText="1"/>
    </xf>
    <xf numFmtId="0" fontId="4" fillId="33" borderId="36" xfId="0" applyFont="1" applyFill="1" applyBorder="1" applyAlignment="1">
      <alignment horizontal="center" vertical="center" wrapText="1"/>
    </xf>
    <xf numFmtId="3" fontId="4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37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174" fontId="4" fillId="33" borderId="32" xfId="55" applyNumberFormat="1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left" vertical="center" wrapText="1"/>
    </xf>
    <xf numFmtId="3" fontId="4" fillId="33" borderId="14" xfId="0" applyNumberFormat="1" applyFont="1" applyFill="1" applyBorder="1" applyAlignment="1">
      <alignment vertical="center"/>
    </xf>
    <xf numFmtId="0" fontId="4" fillId="33" borderId="16" xfId="0" applyFont="1" applyFill="1" applyBorder="1" applyAlignment="1">
      <alignment horizontal="left" vertical="center" wrapText="1"/>
    </xf>
    <xf numFmtId="174" fontId="4" fillId="33" borderId="38" xfId="55" applyNumberFormat="1" applyFont="1" applyFill="1" applyBorder="1" applyAlignment="1">
      <alignment horizontal="right" vertical="center"/>
    </xf>
    <xf numFmtId="176" fontId="1" fillId="33" borderId="0" xfId="0" applyNumberFormat="1" applyFont="1" applyFill="1" applyAlignment="1">
      <alignment vertical="center"/>
    </xf>
    <xf numFmtId="0" fontId="4" fillId="33" borderId="39" xfId="0" applyFont="1" applyFill="1" applyBorder="1" applyAlignment="1">
      <alignment vertical="center"/>
    </xf>
    <xf numFmtId="3" fontId="1" fillId="33" borderId="12" xfId="0" applyNumberFormat="1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/>
    </xf>
    <xf numFmtId="49" fontId="1" fillId="33" borderId="14" xfId="0" applyNumberFormat="1" applyFont="1" applyFill="1" applyBorder="1" applyAlignment="1">
      <alignment horizontal="left" vertical="center"/>
    </xf>
    <xf numFmtId="174" fontId="1" fillId="33" borderId="14" xfId="55" applyNumberFormat="1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left" vertical="center" wrapText="1"/>
    </xf>
    <xf numFmtId="3" fontId="1" fillId="33" borderId="20" xfId="0" applyNumberFormat="1" applyFont="1" applyFill="1" applyBorder="1" applyAlignment="1">
      <alignment horizontal="right" vertical="center" wrapText="1"/>
    </xf>
    <xf numFmtId="3" fontId="5" fillId="33" borderId="20" xfId="0" applyNumberFormat="1" applyFont="1" applyFill="1" applyBorder="1" applyAlignment="1">
      <alignment horizontal="right" vertical="center" wrapText="1"/>
    </xf>
    <xf numFmtId="174" fontId="1" fillId="33" borderId="20" xfId="55" applyNumberFormat="1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horizontal="left" vertical="center" wrapText="1"/>
    </xf>
    <xf numFmtId="0" fontId="4" fillId="33" borderId="0" xfId="52" applyFont="1" applyFill="1" applyAlignment="1">
      <alignment horizontal="left" vertical="center" wrapText="1"/>
      <protection/>
    </xf>
    <xf numFmtId="0" fontId="1" fillId="33" borderId="0" xfId="52" applyFont="1" applyFill="1" applyAlignment="1">
      <alignment vertical="center"/>
      <protection/>
    </xf>
    <xf numFmtId="0" fontId="1" fillId="33" borderId="0" xfId="52" applyFont="1" applyFill="1" applyBorder="1" applyAlignment="1">
      <alignment vertical="center"/>
      <protection/>
    </xf>
    <xf numFmtId="0" fontId="1" fillId="33" borderId="0" xfId="52" applyFont="1" applyFill="1" applyAlignment="1">
      <alignment horizontal="right" vertical="center"/>
      <protection/>
    </xf>
    <xf numFmtId="203" fontId="1" fillId="33" borderId="0" xfId="52" applyNumberFormat="1" applyFont="1" applyFill="1" applyBorder="1" applyAlignment="1">
      <alignment vertical="center"/>
      <protection/>
    </xf>
    <xf numFmtId="3" fontId="1" fillId="33" borderId="0" xfId="52" applyNumberFormat="1" applyFont="1" applyFill="1" applyBorder="1" applyAlignment="1">
      <alignment vertical="center"/>
      <protection/>
    </xf>
    <xf numFmtId="0" fontId="1" fillId="33" borderId="10" xfId="52" applyFont="1" applyFill="1" applyBorder="1" applyAlignment="1">
      <alignment horizontal="center" vertical="center"/>
      <protection/>
    </xf>
    <xf numFmtId="3" fontId="1" fillId="33" borderId="10" xfId="52" applyNumberFormat="1" applyFont="1" applyFill="1" applyBorder="1" applyAlignment="1">
      <alignment horizontal="right" vertical="center"/>
      <protection/>
    </xf>
    <xf numFmtId="204" fontId="1" fillId="33" borderId="11" xfId="52" applyNumberFormat="1" applyFont="1" applyFill="1" applyBorder="1" applyAlignment="1">
      <alignment horizontal="center" vertical="center"/>
      <protection/>
    </xf>
    <xf numFmtId="204" fontId="1" fillId="33" borderId="0" xfId="52" applyNumberFormat="1" applyFont="1" applyFill="1" applyBorder="1" applyAlignment="1">
      <alignment horizontal="center" vertical="center"/>
      <protection/>
    </xf>
    <xf numFmtId="3" fontId="1" fillId="33" borderId="10" xfId="52" applyNumberFormat="1" applyFont="1" applyFill="1" applyBorder="1" applyAlignment="1">
      <alignment vertical="center"/>
      <protection/>
    </xf>
    <xf numFmtId="3" fontId="1" fillId="33" borderId="10" xfId="52" applyNumberFormat="1" applyFont="1" applyFill="1" applyBorder="1" applyAlignment="1" applyProtection="1">
      <alignment vertical="center"/>
      <protection locked="0"/>
    </xf>
    <xf numFmtId="3" fontId="1" fillId="33" borderId="11" xfId="52" applyNumberFormat="1" applyFont="1" applyFill="1" applyBorder="1" applyAlignment="1">
      <alignment horizontal="center" vertical="center"/>
      <protection/>
    </xf>
    <xf numFmtId="0" fontId="1" fillId="33" borderId="13" xfId="52" applyFont="1" applyFill="1" applyBorder="1" applyAlignment="1">
      <alignment horizontal="center" vertical="center"/>
      <protection/>
    </xf>
    <xf numFmtId="0" fontId="1" fillId="33" borderId="27" xfId="52" applyFont="1" applyFill="1" applyBorder="1" applyAlignment="1">
      <alignment vertical="center"/>
      <protection/>
    </xf>
    <xf numFmtId="3" fontId="1" fillId="33" borderId="13" xfId="52" applyNumberFormat="1" applyFont="1" applyFill="1" applyBorder="1" applyAlignment="1">
      <alignment horizontal="right" vertical="center"/>
      <protection/>
    </xf>
    <xf numFmtId="204" fontId="1" fillId="33" borderId="15" xfId="52" applyNumberFormat="1" applyFont="1" applyFill="1" applyBorder="1" applyAlignment="1">
      <alignment horizontal="center" vertical="center"/>
      <protection/>
    </xf>
    <xf numFmtId="3" fontId="1" fillId="33" borderId="27" xfId="52" applyNumberFormat="1" applyFont="1" applyFill="1" applyBorder="1" applyAlignment="1">
      <alignment vertical="center"/>
      <protection/>
    </xf>
    <xf numFmtId="204" fontId="1" fillId="33" borderId="27" xfId="52" applyNumberFormat="1" applyFont="1" applyFill="1" applyBorder="1" applyAlignment="1">
      <alignment horizontal="center" vertical="center"/>
      <protection/>
    </xf>
    <xf numFmtId="3" fontId="1" fillId="33" borderId="13" xfId="52" applyNumberFormat="1" applyFont="1" applyFill="1" applyBorder="1" applyAlignment="1">
      <alignment vertical="center"/>
      <protection/>
    </xf>
    <xf numFmtId="3" fontId="1" fillId="33" borderId="13" xfId="52" applyNumberFormat="1" applyFont="1" applyFill="1" applyBorder="1" applyAlignment="1" applyProtection="1">
      <alignment vertical="center"/>
      <protection locked="0"/>
    </xf>
    <xf numFmtId="3" fontId="1" fillId="33" borderId="15" xfId="52" applyNumberFormat="1" applyFont="1" applyFill="1" applyBorder="1" applyAlignment="1">
      <alignment horizontal="center" vertical="center"/>
      <protection/>
    </xf>
    <xf numFmtId="3" fontId="1" fillId="33" borderId="0" xfId="52" applyNumberFormat="1" applyFont="1" applyFill="1" applyBorder="1" applyAlignment="1">
      <alignment horizontal="center" vertical="center"/>
      <protection/>
    </xf>
    <xf numFmtId="3" fontId="1" fillId="33" borderId="0" xfId="52" applyNumberFormat="1" applyFont="1" applyFill="1" applyBorder="1" applyAlignment="1" applyProtection="1">
      <alignment vertical="center"/>
      <protection locked="0"/>
    </xf>
    <xf numFmtId="0" fontId="1" fillId="33" borderId="0" xfId="52" applyFont="1" applyFill="1" applyBorder="1" applyAlignment="1">
      <alignment horizontal="center" vertical="center"/>
      <protection/>
    </xf>
    <xf numFmtId="3" fontId="1" fillId="33" borderId="28" xfId="52" applyNumberFormat="1" applyFont="1" applyFill="1" applyBorder="1" applyAlignment="1">
      <alignment horizontal="right" vertical="center"/>
      <protection/>
    </xf>
    <xf numFmtId="3" fontId="1" fillId="33" borderId="31" xfId="52" applyNumberFormat="1" applyFont="1" applyFill="1" applyBorder="1" applyAlignment="1">
      <alignment horizontal="center" vertical="center"/>
      <protection/>
    </xf>
    <xf numFmtId="3" fontId="1" fillId="33" borderId="32" xfId="52" applyNumberFormat="1" applyFont="1" applyFill="1" applyBorder="1" applyAlignment="1">
      <alignment horizontal="right" vertical="center"/>
      <protection/>
    </xf>
    <xf numFmtId="3" fontId="1" fillId="33" borderId="32" xfId="52" applyNumberFormat="1" applyFont="1" applyFill="1" applyBorder="1" applyAlignment="1">
      <alignment horizontal="center" vertical="center"/>
      <protection/>
    </xf>
    <xf numFmtId="0" fontId="1" fillId="33" borderId="0" xfId="52" applyFont="1" applyFill="1" applyBorder="1" applyAlignment="1">
      <alignment horizontal="left" vertical="center"/>
      <protection/>
    </xf>
    <xf numFmtId="3" fontId="1" fillId="33" borderId="0" xfId="52" applyNumberFormat="1" applyFont="1" applyFill="1" applyBorder="1" applyAlignment="1">
      <alignment horizontal="right" vertical="center"/>
      <protection/>
    </xf>
    <xf numFmtId="3" fontId="1" fillId="33" borderId="27" xfId="52" applyNumberFormat="1" applyFont="1" applyFill="1" applyBorder="1" applyAlignment="1">
      <alignment horizontal="right" vertical="center"/>
      <protection/>
    </xf>
    <xf numFmtId="3" fontId="1" fillId="33" borderId="27" xfId="52" applyNumberFormat="1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horizontal="center" vertical="center"/>
      <protection/>
    </xf>
    <xf numFmtId="3" fontId="4" fillId="33" borderId="0" xfId="52" applyNumberFormat="1" applyFont="1" applyFill="1" applyBorder="1" applyAlignment="1">
      <alignment vertical="center"/>
      <protection/>
    </xf>
    <xf numFmtId="3" fontId="4" fillId="33" borderId="0" xfId="52" applyNumberFormat="1" applyFont="1" applyFill="1" applyBorder="1" applyAlignment="1">
      <alignment horizontal="center" vertical="center"/>
      <protection/>
    </xf>
    <xf numFmtId="0" fontId="1" fillId="33" borderId="0" xfId="52" applyFont="1" applyFill="1" applyAlignment="1">
      <alignment horizontal="center" vertical="center"/>
      <protection/>
    </xf>
    <xf numFmtId="0" fontId="4" fillId="33" borderId="0" xfId="52" applyFont="1" applyFill="1" applyBorder="1" applyAlignment="1">
      <alignment horizontal="left" vertical="center" wrapText="1"/>
      <protection/>
    </xf>
    <xf numFmtId="0" fontId="1" fillId="33" borderId="0" xfId="52" applyFont="1" applyFill="1" applyBorder="1" applyAlignment="1">
      <alignment horizontal="right" vertical="center"/>
      <protection/>
    </xf>
    <xf numFmtId="3" fontId="1" fillId="33" borderId="10" xfId="52" applyNumberFormat="1" applyFont="1" applyFill="1" applyBorder="1" applyAlignment="1" applyProtection="1">
      <alignment horizontal="right" vertical="center"/>
      <protection locked="0"/>
    </xf>
    <xf numFmtId="3" fontId="1" fillId="33" borderId="11" xfId="52" applyNumberFormat="1" applyFont="1" applyFill="1" applyBorder="1" applyAlignment="1" applyProtection="1">
      <alignment horizontal="center" vertical="center"/>
      <protection locked="0"/>
    </xf>
    <xf numFmtId="1" fontId="1" fillId="33" borderId="0" xfId="52" applyNumberFormat="1" applyFont="1" applyFill="1" applyAlignment="1">
      <alignment vertical="center"/>
      <protection/>
    </xf>
    <xf numFmtId="0" fontId="1" fillId="33" borderId="11" xfId="43" applyNumberFormat="1" applyFont="1" applyFill="1" applyBorder="1" applyAlignment="1" applyProtection="1">
      <alignment horizontal="center" vertical="center"/>
      <protection locked="0"/>
    </xf>
    <xf numFmtId="3" fontId="1" fillId="33" borderId="13" xfId="52" applyNumberFormat="1" applyFont="1" applyFill="1" applyBorder="1" applyAlignment="1" applyProtection="1">
      <alignment horizontal="right" vertical="center"/>
      <protection locked="0"/>
    </xf>
    <xf numFmtId="3" fontId="1" fillId="33" borderId="15" xfId="52" applyNumberFormat="1" applyFont="1" applyFill="1" applyBorder="1" applyAlignment="1" applyProtection="1">
      <alignment horizontal="center" vertical="center"/>
      <protection locked="0"/>
    </xf>
    <xf numFmtId="3" fontId="1" fillId="33" borderId="27" xfId="52" applyNumberFormat="1" applyFont="1" applyFill="1" applyBorder="1" applyAlignment="1" applyProtection="1">
      <alignment vertical="center"/>
      <protection locked="0"/>
    </xf>
    <xf numFmtId="3" fontId="1" fillId="33" borderId="0" xfId="52" applyNumberFormat="1" applyFont="1" applyFill="1" applyBorder="1" applyAlignment="1" applyProtection="1">
      <alignment horizontal="center" vertical="center"/>
      <protection locked="0"/>
    </xf>
    <xf numFmtId="15" fontId="4" fillId="33" borderId="0" xfId="52" applyNumberFormat="1" applyFont="1" applyFill="1" applyBorder="1" applyAlignment="1">
      <alignment horizontal="centerContinuous" vertical="center"/>
      <protection/>
    </xf>
    <xf numFmtId="0" fontId="1" fillId="33" borderId="28" xfId="52" applyFont="1" applyFill="1" applyBorder="1" applyAlignment="1">
      <alignment horizontal="center" vertical="center"/>
      <protection/>
    </xf>
    <xf numFmtId="0" fontId="1" fillId="33" borderId="32" xfId="52" applyFont="1" applyFill="1" applyBorder="1" applyAlignment="1">
      <alignment vertical="center"/>
      <protection/>
    </xf>
    <xf numFmtId="3" fontId="1" fillId="33" borderId="28" xfId="52" applyNumberFormat="1" applyFont="1" applyFill="1" applyBorder="1" applyAlignment="1" applyProtection="1">
      <alignment horizontal="right" vertical="center"/>
      <protection locked="0"/>
    </xf>
    <xf numFmtId="3" fontId="1" fillId="33" borderId="32" xfId="52" applyNumberFormat="1" applyFont="1" applyFill="1" applyBorder="1" applyAlignment="1" applyProtection="1">
      <alignment horizontal="center" vertical="center"/>
      <protection locked="0"/>
    </xf>
    <xf numFmtId="3" fontId="1" fillId="33" borderId="28" xfId="52" applyNumberFormat="1" applyFont="1" applyFill="1" applyBorder="1" applyAlignment="1">
      <alignment vertical="center"/>
      <protection/>
    </xf>
    <xf numFmtId="3" fontId="1" fillId="33" borderId="32" xfId="52" applyNumberFormat="1" applyFont="1" applyFill="1" applyBorder="1" applyAlignment="1" applyProtection="1">
      <alignment vertical="center"/>
      <protection locked="0"/>
    </xf>
    <xf numFmtId="3" fontId="1" fillId="33" borderId="28" xfId="52" applyNumberFormat="1" applyFont="1" applyFill="1" applyBorder="1" applyAlignment="1" applyProtection="1">
      <alignment vertical="center"/>
      <protection locked="0"/>
    </xf>
    <xf numFmtId="3" fontId="1" fillId="33" borderId="27" xfId="52" applyNumberFormat="1" applyFont="1" applyFill="1" applyBorder="1" applyAlignment="1" applyProtection="1">
      <alignment horizontal="center" vertical="center"/>
      <protection locked="0"/>
    </xf>
    <xf numFmtId="3" fontId="4" fillId="33" borderId="0" xfId="52" applyNumberFormat="1" applyFont="1" applyFill="1" applyBorder="1" applyAlignment="1" applyProtection="1">
      <alignment vertical="center"/>
      <protection locked="0"/>
    </xf>
    <xf numFmtId="0" fontId="4" fillId="33" borderId="0" xfId="52" applyFont="1" applyFill="1" applyAlignment="1">
      <alignment vertical="center"/>
      <protection/>
    </xf>
    <xf numFmtId="15" fontId="4" fillId="33" borderId="0" xfId="52" applyNumberFormat="1" applyFont="1" applyFill="1" applyBorder="1" applyAlignment="1">
      <alignment vertical="center"/>
      <protection/>
    </xf>
    <xf numFmtId="15" fontId="4" fillId="33" borderId="0" xfId="52" applyNumberFormat="1" applyFont="1" applyFill="1" applyBorder="1" applyAlignment="1">
      <alignment horizontal="center" vertical="center"/>
      <protection/>
    </xf>
    <xf numFmtId="3" fontId="1" fillId="33" borderId="31" xfId="52" applyNumberFormat="1" applyFont="1" applyFill="1" applyBorder="1" applyAlignment="1" applyProtection="1">
      <alignment horizontal="center" vertical="center"/>
      <protection locked="0"/>
    </xf>
    <xf numFmtId="3" fontId="1" fillId="33" borderId="32" xfId="52" applyNumberFormat="1" applyFont="1" applyFill="1" applyBorder="1" applyAlignment="1">
      <alignment vertical="center"/>
      <protection/>
    </xf>
    <xf numFmtId="0" fontId="1" fillId="33" borderId="28" xfId="52" applyFont="1" applyFill="1" applyBorder="1" applyAlignment="1">
      <alignment vertical="center"/>
      <protection/>
    </xf>
    <xf numFmtId="0" fontId="1" fillId="33" borderId="31" xfId="52" applyFont="1" applyFill="1" applyBorder="1" applyAlignment="1">
      <alignment horizontal="center" vertical="center"/>
      <protection/>
    </xf>
    <xf numFmtId="0" fontId="1" fillId="33" borderId="32" xfId="52" applyFont="1" applyFill="1" applyBorder="1" applyAlignment="1">
      <alignment horizontal="right" vertical="center"/>
      <protection/>
    </xf>
    <xf numFmtId="0" fontId="1" fillId="33" borderId="32" xfId="52" applyFont="1" applyFill="1" applyBorder="1" applyAlignment="1">
      <alignment horizontal="center" vertical="center"/>
      <protection/>
    </xf>
    <xf numFmtId="0" fontId="4" fillId="33" borderId="28" xfId="52" applyFont="1" applyFill="1" applyBorder="1" applyAlignment="1">
      <alignment vertical="center"/>
      <protection/>
    </xf>
    <xf numFmtId="15" fontId="4" fillId="33" borderId="32" xfId="52" applyNumberFormat="1" applyFont="1" applyFill="1" applyBorder="1" applyAlignment="1">
      <alignment vertical="center"/>
      <protection/>
    </xf>
    <xf numFmtId="15" fontId="4" fillId="33" borderId="32" xfId="52" applyNumberFormat="1" applyFont="1" applyFill="1" applyBorder="1" applyAlignment="1">
      <alignment horizontal="center" vertical="center"/>
      <protection/>
    </xf>
    <xf numFmtId="0" fontId="1" fillId="33" borderId="13" xfId="52" applyFont="1" applyFill="1" applyBorder="1" applyAlignment="1">
      <alignment horizontal="right" vertical="center"/>
      <protection/>
    </xf>
    <xf numFmtId="0" fontId="1" fillId="33" borderId="15" xfId="52" applyFont="1" applyFill="1" applyBorder="1" applyAlignment="1">
      <alignment horizontal="center" vertical="center"/>
      <protection/>
    </xf>
    <xf numFmtId="0" fontId="1" fillId="33" borderId="27" xfId="52" applyFont="1" applyFill="1" applyBorder="1" applyAlignment="1">
      <alignment horizontal="right" vertical="center"/>
      <protection/>
    </xf>
    <xf numFmtId="0" fontId="1" fillId="33" borderId="27" xfId="52" applyFont="1" applyFill="1" applyBorder="1" applyAlignment="1">
      <alignment horizontal="center" vertical="center"/>
      <protection/>
    </xf>
    <xf numFmtId="0" fontId="1" fillId="33" borderId="11" xfId="52" applyFont="1" applyFill="1" applyBorder="1" applyAlignment="1">
      <alignment horizontal="center" vertical="center"/>
      <protection/>
    </xf>
    <xf numFmtId="3" fontId="1" fillId="33" borderId="0" xfId="52" applyNumberFormat="1" applyFont="1" applyFill="1" applyBorder="1" applyAlignment="1" applyProtection="1">
      <alignment horizontal="right" vertical="center"/>
      <protection locked="0"/>
    </xf>
    <xf numFmtId="3" fontId="1" fillId="33" borderId="27" xfId="52" applyNumberFormat="1" applyFont="1" applyFill="1" applyBorder="1" applyAlignment="1" applyProtection="1">
      <alignment horizontal="right" vertical="center"/>
      <protection locked="0"/>
    </xf>
    <xf numFmtId="0" fontId="4" fillId="33" borderId="0" xfId="52" applyFont="1" applyFill="1" applyBorder="1" applyAlignment="1">
      <alignment horizontal="right" vertical="center"/>
      <protection/>
    </xf>
    <xf numFmtId="3" fontId="1" fillId="33" borderId="0" xfId="52" applyNumberFormat="1" applyFont="1" applyFill="1" applyAlignment="1">
      <alignment vertical="center"/>
      <protection/>
    </xf>
    <xf numFmtId="3" fontId="1" fillId="33" borderId="28" xfId="52" applyNumberFormat="1" applyFont="1" applyFill="1" applyBorder="1" applyAlignment="1">
      <alignment horizontal="right" vertical="center" wrapText="1"/>
      <protection/>
    </xf>
    <xf numFmtId="3" fontId="1" fillId="33" borderId="31" xfId="52" applyNumberFormat="1" applyFont="1" applyFill="1" applyBorder="1" applyAlignment="1">
      <alignment horizontal="center" vertical="center" wrapText="1"/>
      <protection/>
    </xf>
    <xf numFmtId="3" fontId="1" fillId="33" borderId="32" xfId="52" applyNumberFormat="1" applyFont="1" applyFill="1" applyBorder="1" applyAlignment="1">
      <alignment horizontal="right" vertical="center" wrapText="1"/>
      <protection/>
    </xf>
    <xf numFmtId="3" fontId="1" fillId="33" borderId="32" xfId="52" applyNumberFormat="1" applyFont="1" applyFill="1" applyBorder="1" applyAlignment="1">
      <alignment horizontal="center" vertical="center" wrapText="1"/>
      <protection/>
    </xf>
    <xf numFmtId="3" fontId="1" fillId="33" borderId="13" xfId="52" applyNumberFormat="1" applyFont="1" applyFill="1" applyBorder="1" applyAlignment="1">
      <alignment horizontal="right" vertical="center" wrapText="1"/>
      <protection/>
    </xf>
    <xf numFmtId="3" fontId="1" fillId="33" borderId="15" xfId="52" applyNumberFormat="1" applyFont="1" applyFill="1" applyBorder="1" applyAlignment="1">
      <alignment horizontal="center" vertical="center" wrapText="1"/>
      <protection/>
    </xf>
    <xf numFmtId="3" fontId="1" fillId="33" borderId="27" xfId="52" applyNumberFormat="1" applyFont="1" applyFill="1" applyBorder="1" applyAlignment="1">
      <alignment horizontal="right" vertical="center" wrapText="1"/>
      <protection/>
    </xf>
    <xf numFmtId="3" fontId="1" fillId="33" borderId="27" xfId="52" applyNumberFormat="1" applyFont="1" applyFill="1" applyBorder="1" applyAlignment="1">
      <alignment horizontal="center" vertical="center" wrapText="1"/>
      <protection/>
    </xf>
    <xf numFmtId="0" fontId="4" fillId="33" borderId="0" xfId="53" applyFont="1" applyFill="1" applyAlignment="1">
      <alignment horizontal="left" vertical="center" wrapText="1"/>
      <protection/>
    </xf>
    <xf numFmtId="0" fontId="1" fillId="33" borderId="0" xfId="53" applyFont="1" applyFill="1" applyAlignment="1">
      <alignment vertical="center"/>
      <protection/>
    </xf>
    <xf numFmtId="0" fontId="1" fillId="33" borderId="0" xfId="53" applyFont="1" applyFill="1" applyBorder="1" applyAlignment="1">
      <alignment vertical="center"/>
      <protection/>
    </xf>
    <xf numFmtId="1" fontId="4" fillId="33" borderId="38" xfId="53" applyNumberFormat="1" applyFont="1" applyFill="1" applyBorder="1" applyAlignment="1">
      <alignment horizontal="center" vertical="center" wrapText="1"/>
      <protection/>
    </xf>
    <xf numFmtId="1" fontId="4" fillId="33" borderId="18" xfId="53" applyNumberFormat="1" applyFont="1" applyFill="1" applyBorder="1" applyAlignment="1">
      <alignment horizontal="center" vertical="center" wrapText="1"/>
      <protection/>
    </xf>
    <xf numFmtId="0" fontId="1" fillId="33" borderId="0" xfId="53" applyFont="1" applyFill="1" applyAlignment="1">
      <alignment horizontal="right" vertical="center"/>
      <protection/>
    </xf>
    <xf numFmtId="0" fontId="1" fillId="33" borderId="10" xfId="53" applyFont="1" applyFill="1" applyBorder="1" applyAlignment="1">
      <alignment horizontal="center" vertical="center"/>
      <protection/>
    </xf>
    <xf numFmtId="3" fontId="1" fillId="33" borderId="10" xfId="53" applyNumberFormat="1" applyFont="1" applyFill="1" applyBorder="1" applyAlignment="1">
      <alignment horizontal="right" vertical="center"/>
      <protection/>
    </xf>
    <xf numFmtId="3" fontId="1" fillId="33" borderId="11" xfId="53" applyNumberFormat="1" applyFont="1" applyFill="1" applyBorder="1" applyAlignment="1">
      <alignment horizontal="center" vertical="center"/>
      <protection/>
    </xf>
    <xf numFmtId="3" fontId="1" fillId="33" borderId="0" xfId="53" applyNumberFormat="1" applyFont="1" applyFill="1" applyBorder="1" applyAlignment="1">
      <alignment vertical="center"/>
      <protection/>
    </xf>
    <xf numFmtId="3" fontId="1" fillId="33" borderId="0" xfId="53" applyNumberFormat="1" applyFont="1" applyFill="1" applyBorder="1" applyAlignment="1">
      <alignment horizontal="center" vertical="center"/>
      <protection/>
    </xf>
    <xf numFmtId="3" fontId="1" fillId="33" borderId="10" xfId="53" applyNumberFormat="1" applyFont="1" applyFill="1" applyBorder="1" applyAlignment="1">
      <alignment vertical="center"/>
      <protection/>
    </xf>
    <xf numFmtId="3" fontId="1" fillId="33" borderId="10" xfId="53" applyNumberFormat="1" applyFont="1" applyFill="1" applyBorder="1" applyAlignment="1" applyProtection="1">
      <alignment vertical="center"/>
      <protection locked="0"/>
    </xf>
    <xf numFmtId="0" fontId="1" fillId="33" borderId="13" xfId="53" applyFont="1" applyFill="1" applyBorder="1" applyAlignment="1">
      <alignment horizontal="center" vertical="center"/>
      <protection/>
    </xf>
    <xf numFmtId="0" fontId="1" fillId="33" borderId="27" xfId="53" applyFont="1" applyFill="1" applyBorder="1" applyAlignment="1">
      <alignment vertical="center"/>
      <protection/>
    </xf>
    <xf numFmtId="3" fontId="1" fillId="33" borderId="13" xfId="53" applyNumberFormat="1" applyFont="1" applyFill="1" applyBorder="1" applyAlignment="1">
      <alignment horizontal="right" vertical="center"/>
      <protection/>
    </xf>
    <xf numFmtId="3" fontId="1" fillId="33" borderId="15" xfId="53" applyNumberFormat="1" applyFont="1" applyFill="1" applyBorder="1" applyAlignment="1">
      <alignment horizontal="center" vertical="center"/>
      <protection/>
    </xf>
    <xf numFmtId="3" fontId="1" fillId="33" borderId="27" xfId="53" applyNumberFormat="1" applyFont="1" applyFill="1" applyBorder="1" applyAlignment="1">
      <alignment vertical="center"/>
      <protection/>
    </xf>
    <xf numFmtId="3" fontId="1" fillId="33" borderId="27" xfId="53" applyNumberFormat="1" applyFont="1" applyFill="1" applyBorder="1" applyAlignment="1">
      <alignment horizontal="center" vertical="center"/>
      <protection/>
    </xf>
    <xf numFmtId="3" fontId="1" fillId="33" borderId="13" xfId="53" applyNumberFormat="1" applyFont="1" applyFill="1" applyBorder="1" applyAlignment="1">
      <alignment vertical="center"/>
      <protection/>
    </xf>
    <xf numFmtId="3" fontId="1" fillId="33" borderId="13" xfId="53" applyNumberFormat="1" applyFont="1" applyFill="1" applyBorder="1" applyAlignment="1" applyProtection="1">
      <alignment vertical="center"/>
      <protection locked="0"/>
    </xf>
    <xf numFmtId="0" fontId="1" fillId="33" borderId="0" xfId="53" applyFont="1" applyFill="1" applyBorder="1" applyAlignment="1">
      <alignment horizontal="left" vertical="center"/>
      <protection/>
    </xf>
    <xf numFmtId="3" fontId="1" fillId="33" borderId="0" xfId="53" applyNumberFormat="1" applyFont="1" applyFill="1" applyBorder="1" applyAlignment="1" applyProtection="1">
      <alignment vertical="center"/>
      <protection locked="0"/>
    </xf>
    <xf numFmtId="3" fontId="8" fillId="33" borderId="0" xfId="53" applyNumberFormat="1" applyFont="1" applyFill="1" applyBorder="1" applyAlignment="1">
      <alignment horizontal="center" vertical="center"/>
      <protection/>
    </xf>
    <xf numFmtId="3" fontId="1" fillId="33" borderId="24" xfId="53" applyNumberFormat="1" applyFont="1" applyFill="1" applyBorder="1" applyAlignment="1">
      <alignment vertical="center"/>
      <protection/>
    </xf>
    <xf numFmtId="3" fontId="1" fillId="33" borderId="40" xfId="53" applyNumberFormat="1" applyFont="1" applyFill="1" applyBorder="1" applyAlignment="1">
      <alignment horizontal="center" vertical="center"/>
      <protection/>
    </xf>
    <xf numFmtId="3" fontId="1" fillId="33" borderId="41" xfId="53" applyNumberFormat="1" applyFont="1" applyFill="1" applyBorder="1" applyAlignment="1">
      <alignment vertical="center"/>
      <protection/>
    </xf>
    <xf numFmtId="3" fontId="1" fillId="33" borderId="41" xfId="53" applyNumberFormat="1" applyFont="1" applyFill="1" applyBorder="1" applyAlignment="1">
      <alignment horizontal="center" vertical="center"/>
      <protection/>
    </xf>
    <xf numFmtId="3" fontId="1" fillId="33" borderId="24" xfId="53" applyNumberFormat="1" applyFont="1" applyFill="1" applyBorder="1" applyAlignment="1" applyProtection="1">
      <alignment vertical="center"/>
      <protection locked="0"/>
    </xf>
    <xf numFmtId="203" fontId="1" fillId="33" borderId="0" xfId="53" applyNumberFormat="1" applyFont="1" applyFill="1" applyAlignment="1">
      <alignment vertical="center"/>
      <protection/>
    </xf>
    <xf numFmtId="203" fontId="1" fillId="33" borderId="0" xfId="53" applyNumberFormat="1" applyFont="1" applyFill="1" applyBorder="1" applyAlignment="1">
      <alignment horizontal="center" vertical="center"/>
      <protection/>
    </xf>
    <xf numFmtId="3" fontId="1" fillId="33" borderId="0" xfId="53" applyNumberFormat="1" applyFont="1" applyFill="1" applyAlignment="1">
      <alignment vertical="center"/>
      <protection/>
    </xf>
    <xf numFmtId="203" fontId="1" fillId="33" borderId="0" xfId="53" applyNumberFormat="1" applyFont="1" applyFill="1" applyAlignment="1">
      <alignment horizontal="center" vertical="center"/>
      <protection/>
    </xf>
    <xf numFmtId="0" fontId="1" fillId="33" borderId="0" xfId="53" applyFont="1" applyFill="1" applyBorder="1" applyAlignment="1">
      <alignment horizontal="center" vertical="center"/>
      <protection/>
    </xf>
    <xf numFmtId="3" fontId="1" fillId="33" borderId="28" xfId="53" applyNumberFormat="1" applyFont="1" applyFill="1" applyBorder="1" applyAlignment="1">
      <alignment horizontal="right" vertical="center"/>
      <protection/>
    </xf>
    <xf numFmtId="203" fontId="1" fillId="33" borderId="31" xfId="53" applyNumberFormat="1" applyFont="1" applyFill="1" applyBorder="1" applyAlignment="1">
      <alignment horizontal="center" vertical="center"/>
      <protection/>
    </xf>
    <xf numFmtId="3" fontId="1" fillId="33" borderId="32" xfId="53" applyNumberFormat="1" applyFont="1" applyFill="1" applyBorder="1" applyAlignment="1">
      <alignment horizontal="right" vertical="center"/>
      <protection/>
    </xf>
    <xf numFmtId="203" fontId="1" fillId="33" borderId="32" xfId="53" applyNumberFormat="1" applyFont="1" applyFill="1" applyBorder="1" applyAlignment="1">
      <alignment horizontal="center" vertical="center"/>
      <protection/>
    </xf>
    <xf numFmtId="3" fontId="1" fillId="33" borderId="31" xfId="53" applyNumberFormat="1" applyFont="1" applyFill="1" applyBorder="1" applyAlignment="1">
      <alignment horizontal="center" vertical="center"/>
      <protection/>
    </xf>
    <xf numFmtId="203" fontId="1" fillId="33" borderId="11" xfId="53" applyNumberFormat="1" applyFont="1" applyFill="1" applyBorder="1" applyAlignment="1">
      <alignment horizontal="center" vertical="center"/>
      <protection/>
    </xf>
    <xf numFmtId="3" fontId="1" fillId="33" borderId="0" xfId="53" applyNumberFormat="1" applyFont="1" applyFill="1" applyBorder="1" applyAlignment="1">
      <alignment horizontal="right" vertical="center"/>
      <protection/>
    </xf>
    <xf numFmtId="203" fontId="1" fillId="33" borderId="15" xfId="53" applyNumberFormat="1" applyFont="1" applyFill="1" applyBorder="1" applyAlignment="1">
      <alignment horizontal="center" vertical="center"/>
      <protection/>
    </xf>
    <xf numFmtId="3" fontId="1" fillId="33" borderId="27" xfId="53" applyNumberFormat="1" applyFont="1" applyFill="1" applyBorder="1" applyAlignment="1">
      <alignment horizontal="right" vertical="center"/>
      <protection/>
    </xf>
    <xf numFmtId="203" fontId="1" fillId="33" borderId="27" xfId="53" applyNumberFormat="1" applyFont="1" applyFill="1" applyBorder="1" applyAlignment="1">
      <alignment horizontal="center" vertical="center"/>
      <protection/>
    </xf>
    <xf numFmtId="0" fontId="4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horizontal="center" vertical="center"/>
      <protection/>
    </xf>
    <xf numFmtId="3" fontId="4" fillId="33" borderId="0" xfId="53" applyNumberFormat="1" applyFont="1" applyFill="1" applyBorder="1" applyAlignment="1">
      <alignment vertical="center"/>
      <protection/>
    </xf>
    <xf numFmtId="3" fontId="4" fillId="33" borderId="0" xfId="53" applyNumberFormat="1" applyFont="1" applyFill="1" applyBorder="1" applyAlignment="1">
      <alignment horizontal="center" vertical="center"/>
      <protection/>
    </xf>
    <xf numFmtId="0" fontId="1" fillId="33" borderId="0" xfId="53" applyFont="1" applyFill="1" applyAlignment="1">
      <alignment horizontal="center" vertical="center"/>
      <protection/>
    </xf>
    <xf numFmtId="0" fontId="4" fillId="33" borderId="0" xfId="53" applyFont="1" applyFill="1" applyBorder="1" applyAlignment="1">
      <alignment horizontal="left" vertical="center" wrapText="1"/>
      <protection/>
    </xf>
    <xf numFmtId="0" fontId="4" fillId="33" borderId="0" xfId="53" applyFont="1" applyFill="1" applyBorder="1" applyAlignment="1">
      <alignment horizontal="center" vertical="center" wrapText="1"/>
      <protection/>
    </xf>
    <xf numFmtId="0" fontId="4" fillId="33" borderId="17" xfId="53" applyFont="1" applyFill="1" applyBorder="1" applyAlignment="1">
      <alignment horizontal="center" vertical="center" wrapText="1"/>
      <protection/>
    </xf>
    <xf numFmtId="1" fontId="4" fillId="33" borderId="17" xfId="53" applyNumberFormat="1" applyFont="1" applyFill="1" applyBorder="1" applyAlignment="1">
      <alignment horizontal="center" vertical="center" wrapText="1"/>
      <protection/>
    </xf>
    <xf numFmtId="203" fontId="1" fillId="33" borderId="12" xfId="53" applyNumberFormat="1" applyFont="1" applyFill="1" applyBorder="1" applyAlignment="1">
      <alignment vertical="center"/>
      <protection/>
    </xf>
    <xf numFmtId="203" fontId="1" fillId="33" borderId="0" xfId="53" applyNumberFormat="1" applyFont="1" applyFill="1" applyBorder="1" applyAlignment="1">
      <alignment vertical="center"/>
      <protection/>
    </xf>
    <xf numFmtId="203" fontId="1" fillId="33" borderId="11" xfId="53" applyNumberFormat="1" applyFont="1" applyFill="1" applyBorder="1" applyAlignment="1">
      <alignment horizontal="right" vertical="center"/>
      <protection/>
    </xf>
    <xf numFmtId="203" fontId="1" fillId="33" borderId="14" xfId="53" applyNumberFormat="1" applyFont="1" applyFill="1" applyBorder="1" applyAlignment="1">
      <alignment vertical="center"/>
      <protection/>
    </xf>
    <xf numFmtId="203" fontId="1" fillId="33" borderId="27" xfId="53" applyNumberFormat="1" applyFont="1" applyFill="1" applyBorder="1" applyAlignment="1">
      <alignment vertical="center"/>
      <protection/>
    </xf>
    <xf numFmtId="203" fontId="1" fillId="33" borderId="15" xfId="53" applyNumberFormat="1" applyFont="1" applyFill="1" applyBorder="1" applyAlignment="1">
      <alignment horizontal="right" vertical="center"/>
      <protection/>
    </xf>
    <xf numFmtId="0" fontId="1" fillId="33" borderId="11" xfId="53" applyFont="1" applyFill="1" applyBorder="1" applyAlignment="1">
      <alignment vertical="center"/>
      <protection/>
    </xf>
    <xf numFmtId="0" fontId="1" fillId="33" borderId="15" xfId="53" applyFont="1" applyFill="1" applyBorder="1" applyAlignment="1">
      <alignment vertical="center"/>
      <protection/>
    </xf>
    <xf numFmtId="206" fontId="4" fillId="33" borderId="14" xfId="53" applyNumberFormat="1" applyFont="1" applyFill="1" applyBorder="1" applyAlignment="1">
      <alignment horizontal="right" vertical="center"/>
      <protection/>
    </xf>
    <xf numFmtId="0" fontId="1" fillId="33" borderId="32" xfId="53" applyFont="1" applyFill="1" applyBorder="1" applyAlignment="1">
      <alignment vertical="center"/>
      <protection/>
    </xf>
    <xf numFmtId="0" fontId="4" fillId="33" borderId="32" xfId="53" applyFont="1" applyFill="1" applyBorder="1" applyAlignment="1">
      <alignment vertical="center"/>
      <protection/>
    </xf>
    <xf numFmtId="0" fontId="1" fillId="33" borderId="28" xfId="53" applyFont="1" applyFill="1" applyBorder="1" applyAlignment="1">
      <alignment horizontal="center" vertical="center"/>
      <protection/>
    </xf>
    <xf numFmtId="0" fontId="1" fillId="33" borderId="32" xfId="53" applyFont="1" applyFill="1" applyBorder="1" applyAlignment="1">
      <alignment horizontal="center" vertical="center"/>
      <protection/>
    </xf>
    <xf numFmtId="0" fontId="1" fillId="33" borderId="0" xfId="53" applyFont="1" applyFill="1" applyBorder="1" applyAlignment="1">
      <alignment horizontal="right" vertical="center"/>
      <protection/>
    </xf>
    <xf numFmtId="3" fontId="1" fillId="33" borderId="0" xfId="53" applyNumberFormat="1" applyFont="1" applyFill="1" applyBorder="1" applyAlignment="1" applyProtection="1">
      <alignment horizontal="center" vertical="center"/>
      <protection locked="0"/>
    </xf>
    <xf numFmtId="3" fontId="8" fillId="33" borderId="0" xfId="53" applyNumberFormat="1" applyFont="1" applyFill="1" applyBorder="1" applyAlignment="1" applyProtection="1">
      <alignment horizontal="center" vertical="center"/>
      <protection locked="0"/>
    </xf>
    <xf numFmtId="3" fontId="1" fillId="33" borderId="10" xfId="53" applyNumberFormat="1" applyFont="1" applyFill="1" applyBorder="1" applyAlignment="1" applyProtection="1">
      <alignment horizontal="right" vertical="center"/>
      <protection locked="0"/>
    </xf>
    <xf numFmtId="3" fontId="1" fillId="33" borderId="11" xfId="53" applyNumberFormat="1" applyFont="1" applyFill="1" applyBorder="1" applyAlignment="1" applyProtection="1">
      <alignment horizontal="center" vertical="center"/>
      <protection locked="0"/>
    </xf>
    <xf numFmtId="3" fontId="1" fillId="33" borderId="13" xfId="53" applyNumberFormat="1" applyFont="1" applyFill="1" applyBorder="1" applyAlignment="1" applyProtection="1">
      <alignment horizontal="right" vertical="center"/>
      <protection locked="0"/>
    </xf>
    <xf numFmtId="3" fontId="1" fillId="33" borderId="15" xfId="53" applyNumberFormat="1" applyFont="1" applyFill="1" applyBorder="1" applyAlignment="1" applyProtection="1">
      <alignment horizontal="center" vertical="center"/>
      <protection locked="0"/>
    </xf>
    <xf numFmtId="3" fontId="1" fillId="33" borderId="27" xfId="53" applyNumberFormat="1" applyFont="1" applyFill="1" applyBorder="1" applyAlignment="1" applyProtection="1">
      <alignment vertical="center"/>
      <protection locked="0"/>
    </xf>
    <xf numFmtId="3" fontId="1" fillId="33" borderId="32" xfId="53" applyNumberFormat="1" applyFont="1" applyFill="1" applyBorder="1" applyAlignment="1">
      <alignment horizontal="center" vertical="center"/>
      <protection/>
    </xf>
    <xf numFmtId="3" fontId="4" fillId="33" borderId="0" xfId="53" applyNumberFormat="1" applyFont="1" applyFill="1" applyBorder="1" applyAlignment="1" applyProtection="1">
      <alignment vertical="center"/>
      <protection locked="0"/>
    </xf>
    <xf numFmtId="0" fontId="4" fillId="33" borderId="0" xfId="53" applyFont="1" applyFill="1" applyAlignment="1">
      <alignment vertical="center"/>
      <protection/>
    </xf>
    <xf numFmtId="3" fontId="1" fillId="33" borderId="0" xfId="53" applyNumberFormat="1" applyFont="1" applyFill="1" applyBorder="1" applyAlignment="1" applyProtection="1">
      <alignment horizontal="right" vertical="center"/>
      <protection locked="0"/>
    </xf>
    <xf numFmtId="3" fontId="1" fillId="33" borderId="27" xfId="53" applyNumberFormat="1" applyFont="1" applyFill="1" applyBorder="1" applyAlignment="1" applyProtection="1">
      <alignment horizontal="right" vertical="center"/>
      <protection locked="0"/>
    </xf>
    <xf numFmtId="3" fontId="1" fillId="33" borderId="27" xfId="53" applyNumberFormat="1" applyFont="1" applyFill="1" applyBorder="1" applyAlignment="1" applyProtection="1">
      <alignment horizontal="center" vertical="center"/>
      <protection locked="0"/>
    </xf>
    <xf numFmtId="3" fontId="1" fillId="33" borderId="11" xfId="53" applyNumberFormat="1" applyFont="1" applyFill="1" applyBorder="1" applyAlignment="1">
      <alignment vertical="center"/>
      <protection/>
    </xf>
    <xf numFmtId="3" fontId="1" fillId="33" borderId="15" xfId="53" applyNumberFormat="1" applyFont="1" applyFill="1" applyBorder="1" applyAlignment="1">
      <alignment vertical="center"/>
      <protection/>
    </xf>
    <xf numFmtId="0" fontId="8" fillId="33" borderId="0" xfId="53" applyFont="1" applyFill="1" applyBorder="1" applyAlignment="1">
      <alignment horizontal="center" vertical="center"/>
      <protection/>
    </xf>
    <xf numFmtId="3" fontId="1" fillId="33" borderId="0" xfId="53" applyNumberFormat="1" applyFont="1" applyFill="1" applyAlignment="1">
      <alignment horizontal="center" vertical="center"/>
      <protection/>
    </xf>
    <xf numFmtId="0" fontId="1" fillId="33" borderId="27" xfId="53" applyFont="1" applyFill="1" applyBorder="1" applyAlignment="1">
      <alignment horizontal="center" vertical="center"/>
      <protection/>
    </xf>
    <xf numFmtId="0" fontId="1" fillId="33" borderId="15" xfId="53" applyFont="1" applyFill="1" applyBorder="1" applyAlignment="1">
      <alignment horizontal="center" vertical="center"/>
      <protection/>
    </xf>
    <xf numFmtId="0" fontId="1" fillId="33" borderId="11" xfId="53" applyFont="1" applyFill="1" applyBorder="1" applyAlignment="1">
      <alignment horizontal="center" vertical="center"/>
      <protection/>
    </xf>
    <xf numFmtId="0" fontId="8" fillId="33" borderId="0" xfId="53" applyFont="1" applyFill="1" applyBorder="1" applyAlignment="1">
      <alignment horizontal="left" vertical="center"/>
      <protection/>
    </xf>
    <xf numFmtId="3" fontId="1" fillId="33" borderId="32" xfId="53" applyNumberFormat="1" applyFont="1" applyFill="1" applyBorder="1" applyAlignment="1">
      <alignment vertical="center"/>
      <protection/>
    </xf>
    <xf numFmtId="0" fontId="1" fillId="33" borderId="31" xfId="53" applyFont="1" applyFill="1" applyBorder="1" applyAlignment="1">
      <alignment horizontal="center" vertical="center"/>
      <protection/>
    </xf>
    <xf numFmtId="0" fontId="1" fillId="33" borderId="11" xfId="53" applyFont="1" applyFill="1" applyBorder="1" applyAlignment="1">
      <alignment horizontal="center" vertical="center" wrapText="1"/>
      <protection/>
    </xf>
    <xf numFmtId="3" fontId="1" fillId="33" borderId="0" xfId="53" applyNumberFormat="1" applyFont="1" applyFill="1" applyBorder="1" applyAlignment="1">
      <alignment vertical="center" wrapText="1"/>
      <protection/>
    </xf>
    <xf numFmtId="3" fontId="1" fillId="33" borderId="0" xfId="53" applyNumberFormat="1" applyFont="1" applyFill="1" applyBorder="1" applyAlignment="1">
      <alignment horizontal="center" vertical="center" wrapText="1"/>
      <protection/>
    </xf>
    <xf numFmtId="3" fontId="1" fillId="33" borderId="10" xfId="53" applyNumberFormat="1" applyFont="1" applyFill="1" applyBorder="1" applyAlignment="1">
      <alignment vertical="center" wrapText="1"/>
      <protection/>
    </xf>
    <xf numFmtId="0" fontId="4" fillId="33" borderId="18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1" fontId="4" fillId="33" borderId="0" xfId="0" applyNumberFormat="1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center" vertical="center"/>
    </xf>
    <xf numFmtId="211" fontId="1" fillId="33" borderId="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vertical="center"/>
    </xf>
    <xf numFmtId="3" fontId="1" fillId="33" borderId="15" xfId="0" applyNumberFormat="1" applyFont="1" applyFill="1" applyBorder="1" applyAlignment="1">
      <alignment horizontal="center" vertical="center"/>
    </xf>
    <xf numFmtId="3" fontId="1" fillId="33" borderId="27" xfId="0" applyNumberFormat="1" applyFont="1" applyFill="1" applyBorder="1" applyAlignment="1">
      <alignment vertical="center"/>
    </xf>
    <xf numFmtId="211" fontId="1" fillId="33" borderId="27" xfId="0" applyNumberFormat="1" applyFont="1" applyFill="1" applyBorder="1" applyAlignment="1">
      <alignment horizontal="center" vertical="center"/>
    </xf>
    <xf numFmtId="174" fontId="1" fillId="33" borderId="13" xfId="0" applyNumberFormat="1" applyFont="1" applyFill="1" applyBorder="1" applyAlignment="1">
      <alignment vertical="center"/>
    </xf>
    <xf numFmtId="0" fontId="1" fillId="33" borderId="15" xfId="0" applyFont="1" applyFill="1" applyBorder="1" applyAlignment="1">
      <alignment horizontal="center" vertical="center"/>
    </xf>
    <xf numFmtId="211" fontId="1" fillId="33" borderId="0" xfId="0" applyNumberFormat="1" applyFont="1" applyFill="1" applyBorder="1" applyAlignment="1">
      <alignment vertical="center"/>
    </xf>
    <xf numFmtId="206" fontId="1" fillId="33" borderId="0" xfId="0" applyNumberFormat="1" applyFont="1" applyFill="1" applyBorder="1" applyAlignment="1">
      <alignment vertical="center"/>
    </xf>
    <xf numFmtId="3" fontId="1" fillId="33" borderId="10" xfId="0" applyNumberFormat="1" applyFont="1" applyFill="1" applyBorder="1" applyAlignment="1">
      <alignment vertical="center"/>
    </xf>
    <xf numFmtId="174" fontId="1" fillId="33" borderId="10" xfId="0" applyNumberFormat="1" applyFont="1" applyFill="1" applyBorder="1" applyAlignment="1">
      <alignment horizontal="right" vertical="center"/>
    </xf>
    <xf numFmtId="3" fontId="1" fillId="33" borderId="13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vertical="center"/>
    </xf>
    <xf numFmtId="0" fontId="1" fillId="33" borderId="30" xfId="0" applyFont="1" applyFill="1" applyBorder="1" applyAlignment="1">
      <alignment vertical="center"/>
    </xf>
    <xf numFmtId="3" fontId="1" fillId="33" borderId="28" xfId="0" applyNumberFormat="1" applyFont="1" applyFill="1" applyBorder="1" applyAlignment="1">
      <alignment vertical="center"/>
    </xf>
    <xf numFmtId="211" fontId="1" fillId="33" borderId="31" xfId="0" applyNumberFormat="1" applyFont="1" applyFill="1" applyBorder="1" applyAlignment="1">
      <alignment horizontal="center" vertical="center"/>
    </xf>
    <xf numFmtId="3" fontId="1" fillId="33" borderId="32" xfId="0" applyNumberFormat="1" applyFont="1" applyFill="1" applyBorder="1" applyAlignment="1">
      <alignment vertical="center"/>
    </xf>
    <xf numFmtId="211" fontId="1" fillId="33" borderId="32" xfId="0" applyNumberFormat="1" applyFont="1" applyFill="1" applyBorder="1" applyAlignment="1">
      <alignment horizontal="center" vertical="center"/>
    </xf>
    <xf numFmtId="174" fontId="1" fillId="33" borderId="28" xfId="0" applyNumberFormat="1" applyFont="1" applyFill="1" applyBorder="1" applyAlignment="1">
      <alignment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vertical="center"/>
    </xf>
    <xf numFmtId="0" fontId="1" fillId="33" borderId="22" xfId="0" applyFont="1" applyFill="1" applyBorder="1" applyAlignment="1">
      <alignment vertical="center"/>
    </xf>
    <xf numFmtId="211" fontId="1" fillId="33" borderId="11" xfId="0" applyNumberFormat="1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vertical="center"/>
    </xf>
    <xf numFmtId="0" fontId="1" fillId="33" borderId="33" xfId="0" applyFont="1" applyFill="1" applyBorder="1" applyAlignment="1">
      <alignment vertical="center"/>
    </xf>
    <xf numFmtId="211" fontId="1" fillId="33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" fontId="4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center" vertical="center"/>
    </xf>
    <xf numFmtId="176" fontId="1" fillId="0" borderId="0" xfId="55" applyNumberFormat="1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211" fontId="1" fillId="0" borderId="0" xfId="0" applyNumberFormat="1" applyFont="1" applyBorder="1" applyAlignment="1">
      <alignment vertical="center"/>
    </xf>
    <xf numFmtId="211" fontId="1" fillId="0" borderId="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42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211" fontId="1" fillId="0" borderId="31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211" fontId="1" fillId="0" borderId="11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211" fontId="1" fillId="0" borderId="15" xfId="0" applyNumberFormat="1" applyFont="1" applyBorder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1" fillId="33" borderId="0" xfId="0" applyFont="1" applyFill="1" applyAlignment="1">
      <alignment horizontal="right" indent="1"/>
    </xf>
    <xf numFmtId="0" fontId="1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center" vertical="center"/>
    </xf>
    <xf numFmtId="3" fontId="1" fillId="33" borderId="12" xfId="0" applyNumberFormat="1" applyFont="1" applyFill="1" applyBorder="1" applyAlignment="1">
      <alignment horizontal="right" vertical="center" indent="1"/>
    </xf>
    <xf numFmtId="3" fontId="1" fillId="33" borderId="11" xfId="0" applyNumberFormat="1" applyFont="1" applyFill="1" applyBorder="1" applyAlignment="1">
      <alignment horizontal="right" vertical="center" indent="1"/>
    </xf>
    <xf numFmtId="3" fontId="1" fillId="33" borderId="0" xfId="0" applyNumberFormat="1" applyFont="1" applyFill="1" applyBorder="1" applyAlignment="1">
      <alignment horizontal="right" vertical="center" indent="1"/>
    </xf>
    <xf numFmtId="175" fontId="1" fillId="33" borderId="0" xfId="0" applyNumberFormat="1" applyFont="1" applyFill="1" applyAlignment="1">
      <alignment vertical="center"/>
    </xf>
    <xf numFmtId="3" fontId="1" fillId="33" borderId="14" xfId="0" applyNumberFormat="1" applyFont="1" applyFill="1" applyBorder="1" applyAlignment="1">
      <alignment horizontal="right" vertical="center" indent="1"/>
    </xf>
    <xf numFmtId="3" fontId="1" fillId="33" borderId="15" xfId="0" applyNumberFormat="1" applyFont="1" applyFill="1" applyBorder="1" applyAlignment="1">
      <alignment horizontal="right" vertical="center" indent="1"/>
    </xf>
    <xf numFmtId="0" fontId="1" fillId="33" borderId="28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vertical="center"/>
    </xf>
    <xf numFmtId="3" fontId="1" fillId="33" borderId="20" xfId="0" applyNumberFormat="1" applyFont="1" applyFill="1" applyBorder="1" applyAlignment="1">
      <alignment horizontal="right" vertical="center" indent="1"/>
    </xf>
    <xf numFmtId="3" fontId="1" fillId="33" borderId="31" xfId="0" applyNumberFormat="1" applyFont="1" applyFill="1" applyBorder="1" applyAlignment="1">
      <alignment horizontal="right" vertical="center" indent="1"/>
    </xf>
    <xf numFmtId="0" fontId="1" fillId="33" borderId="28" xfId="0" applyFont="1" applyFill="1" applyBorder="1" applyAlignment="1">
      <alignment vertical="center"/>
    </xf>
    <xf numFmtId="175" fontId="1" fillId="33" borderId="0" xfId="0" applyNumberFormat="1" applyFont="1" applyFill="1" applyBorder="1" applyAlignment="1">
      <alignment horizontal="right" vertical="center" indent="1"/>
    </xf>
    <xf numFmtId="0" fontId="1" fillId="33" borderId="13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 indent="1"/>
    </xf>
    <xf numFmtId="0" fontId="1" fillId="33" borderId="11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1" fontId="4" fillId="33" borderId="17" xfId="0" applyNumberFormat="1" applyFont="1" applyFill="1" applyBorder="1" applyAlignment="1">
      <alignment horizontal="center" vertical="center"/>
    </xf>
    <xf numFmtId="1" fontId="4" fillId="33" borderId="18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right" vertical="center" indent="1"/>
    </xf>
    <xf numFmtId="3" fontId="1" fillId="33" borderId="10" xfId="0" applyNumberFormat="1" applyFont="1" applyFill="1" applyBorder="1" applyAlignment="1">
      <alignment horizontal="right" vertical="center" indent="1"/>
    </xf>
    <xf numFmtId="3" fontId="1" fillId="33" borderId="13" xfId="0" applyNumberFormat="1" applyFont="1" applyFill="1" applyBorder="1" applyAlignment="1">
      <alignment horizontal="right" vertical="center" indent="1"/>
    </xf>
    <xf numFmtId="3" fontId="1" fillId="33" borderId="15" xfId="55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1" fillId="33" borderId="20" xfId="0" applyFont="1" applyFill="1" applyBorder="1" applyAlignment="1">
      <alignment vertical="center"/>
    </xf>
    <xf numFmtId="49" fontId="4" fillId="33" borderId="17" xfId="0" applyNumberFormat="1" applyFont="1" applyFill="1" applyBorder="1" applyAlignment="1">
      <alignment horizontal="center" vertical="center"/>
    </xf>
    <xf numFmtId="3" fontId="1" fillId="33" borderId="12" xfId="0" applyNumberFormat="1" applyFont="1" applyFill="1" applyBorder="1" applyAlignment="1">
      <alignment vertical="center"/>
    </xf>
    <xf numFmtId="3" fontId="1" fillId="33" borderId="14" xfId="0" applyNumberFormat="1" applyFont="1" applyFill="1" applyBorder="1" applyAlignment="1">
      <alignment vertical="center"/>
    </xf>
    <xf numFmtId="0" fontId="1" fillId="33" borderId="17" xfId="0" applyFont="1" applyFill="1" applyBorder="1" applyAlignment="1">
      <alignment horizontal="center" vertical="center" wrapText="1"/>
    </xf>
    <xf numFmtId="1" fontId="11" fillId="33" borderId="0" xfId="0" applyNumberFormat="1" applyFont="1" applyFill="1" applyAlignment="1">
      <alignment/>
    </xf>
    <xf numFmtId="0" fontId="1" fillId="33" borderId="31" xfId="0" applyFont="1" applyFill="1" applyBorder="1" applyAlignment="1">
      <alignment/>
    </xf>
    <xf numFmtId="3" fontId="1" fillId="33" borderId="20" xfId="0" applyNumberFormat="1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74" fontId="1" fillId="33" borderId="17" xfId="0" applyNumberFormat="1" applyFont="1" applyFill="1" applyBorder="1" applyAlignment="1">
      <alignment horizontal="right" vertical="center"/>
    </xf>
    <xf numFmtId="176" fontId="1" fillId="33" borderId="0" xfId="55" applyNumberFormat="1" applyFont="1" applyFill="1" applyAlignment="1">
      <alignment/>
    </xf>
    <xf numFmtId="3" fontId="1" fillId="33" borderId="0" xfId="0" applyNumberFormat="1" applyFont="1" applyFill="1" applyAlignment="1">
      <alignment/>
    </xf>
    <xf numFmtId="0" fontId="1" fillId="33" borderId="11" xfId="0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174" fontId="1" fillId="33" borderId="0" xfId="0" applyNumberFormat="1" applyFont="1" applyFill="1" applyBorder="1" applyAlignment="1">
      <alignment horizontal="right" vertical="center"/>
    </xf>
    <xf numFmtId="0" fontId="1" fillId="33" borderId="20" xfId="0" applyFont="1" applyFill="1" applyBorder="1" applyAlignment="1">
      <alignment horizontal="center" vertical="center" wrapText="1"/>
    </xf>
    <xf numFmtId="1" fontId="4" fillId="33" borderId="0" xfId="0" applyNumberFormat="1" applyFont="1" applyFill="1" applyAlignment="1">
      <alignment/>
    </xf>
    <xf numFmtId="0" fontId="1" fillId="33" borderId="32" xfId="0" applyFont="1" applyFill="1" applyBorder="1" applyAlignment="1">
      <alignment/>
    </xf>
    <xf numFmtId="1" fontId="1" fillId="33" borderId="0" xfId="55" applyNumberFormat="1" applyFont="1" applyFill="1" applyAlignment="1">
      <alignment/>
    </xf>
    <xf numFmtId="174" fontId="1" fillId="33" borderId="0" xfId="0" applyNumberFormat="1" applyFont="1" applyFill="1" applyAlignment="1">
      <alignment/>
    </xf>
    <xf numFmtId="3" fontId="1" fillId="33" borderId="0" xfId="55" applyNumberFormat="1" applyFont="1" applyFill="1" applyAlignment="1">
      <alignment/>
    </xf>
    <xf numFmtId="0" fontId="1" fillId="33" borderId="27" xfId="0" applyFont="1" applyFill="1" applyBorder="1" applyAlignment="1">
      <alignment/>
    </xf>
    <xf numFmtId="1" fontId="1" fillId="33" borderId="32" xfId="0" applyNumberFormat="1" applyFont="1" applyFill="1" applyBorder="1" applyAlignment="1">
      <alignment horizontal="right" vertical="center"/>
    </xf>
    <xf numFmtId="9" fontId="1" fillId="33" borderId="0" xfId="55" applyFont="1" applyFill="1" applyAlignment="1">
      <alignment/>
    </xf>
    <xf numFmtId="1" fontId="4" fillId="33" borderId="0" xfId="0" applyNumberFormat="1" applyFont="1" applyFill="1" applyAlignment="1">
      <alignment horizontal="center"/>
    </xf>
    <xf numFmtId="3" fontId="1" fillId="33" borderId="28" xfId="0" applyNumberFormat="1" applyFont="1" applyFill="1" applyBorder="1" applyAlignment="1">
      <alignment/>
    </xf>
    <xf numFmtId="174" fontId="1" fillId="33" borderId="31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/>
    </xf>
    <xf numFmtId="174" fontId="1" fillId="33" borderId="11" xfId="0" applyNumberFormat="1" applyFont="1" applyFill="1" applyBorder="1" applyAlignment="1">
      <alignment horizontal="center" vertical="center"/>
    </xf>
    <xf numFmtId="3" fontId="1" fillId="33" borderId="13" xfId="0" applyNumberFormat="1" applyFont="1" applyFill="1" applyBorder="1" applyAlignment="1">
      <alignment/>
    </xf>
    <xf numFmtId="174" fontId="1" fillId="33" borderId="15" xfId="0" applyNumberFormat="1" applyFont="1" applyFill="1" applyBorder="1" applyAlignment="1">
      <alignment horizontal="center" vertical="center"/>
    </xf>
    <xf numFmtId="174" fontId="1" fillId="33" borderId="32" xfId="0" applyNumberFormat="1" applyFont="1" applyFill="1" applyBorder="1" applyAlignment="1">
      <alignment horizontal="center" vertical="center"/>
    </xf>
    <xf numFmtId="1" fontId="1" fillId="33" borderId="0" xfId="0" applyNumberFormat="1" applyFont="1" applyFill="1" applyBorder="1" applyAlignment="1">
      <alignment horizontal="center" vertical="center"/>
    </xf>
    <xf numFmtId="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3" fontId="1" fillId="33" borderId="16" xfId="0" applyNumberFormat="1" applyFont="1" applyFill="1" applyBorder="1" applyAlignment="1">
      <alignment/>
    </xf>
    <xf numFmtId="175" fontId="1" fillId="33" borderId="0" xfId="55" applyNumberFormat="1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1" fontId="4" fillId="33" borderId="16" xfId="52" applyNumberFormat="1" applyFont="1" applyFill="1" applyBorder="1" applyAlignment="1">
      <alignment horizontal="center" vertical="center" wrapText="1"/>
      <protection/>
    </xf>
    <xf numFmtId="1" fontId="4" fillId="33" borderId="18" xfId="52" applyNumberFormat="1" applyFont="1" applyFill="1" applyBorder="1" applyAlignment="1">
      <alignment horizontal="center" vertical="center" wrapText="1"/>
      <protection/>
    </xf>
    <xf numFmtId="1" fontId="4" fillId="33" borderId="38" xfId="52" applyNumberFormat="1" applyFont="1" applyFill="1" applyBorder="1" applyAlignment="1">
      <alignment horizontal="center" vertical="center" wrapText="1"/>
      <protection/>
    </xf>
    <xf numFmtId="0" fontId="4" fillId="33" borderId="16" xfId="52" applyFont="1" applyFill="1" applyBorder="1" applyAlignment="1">
      <alignment horizontal="center" vertical="center"/>
      <protection/>
    </xf>
    <xf numFmtId="0" fontId="4" fillId="33" borderId="18" xfId="52" applyFont="1" applyFill="1" applyBorder="1" applyAlignment="1">
      <alignment horizontal="center" vertical="center"/>
      <protection/>
    </xf>
    <xf numFmtId="0" fontId="1" fillId="33" borderId="13" xfId="52" applyFont="1" applyFill="1" applyBorder="1" applyAlignment="1">
      <alignment horizontal="left" vertical="center" wrapText="1"/>
      <protection/>
    </xf>
    <xf numFmtId="0" fontId="1" fillId="33" borderId="27" xfId="52" applyFont="1" applyFill="1" applyBorder="1" applyAlignment="1">
      <alignment horizontal="left" vertical="center" wrapText="1"/>
      <protection/>
    </xf>
    <xf numFmtId="0" fontId="4" fillId="33" borderId="38" xfId="52" applyFont="1" applyFill="1" applyBorder="1" applyAlignment="1">
      <alignment horizontal="center" vertical="center"/>
      <protection/>
    </xf>
    <xf numFmtId="0" fontId="4" fillId="33" borderId="16" xfId="52" applyFont="1" applyFill="1" applyBorder="1" applyAlignment="1">
      <alignment horizontal="center" vertical="center" wrapText="1"/>
      <protection/>
    </xf>
    <xf numFmtId="0" fontId="4" fillId="33" borderId="18" xfId="52" applyFont="1" applyFill="1" applyBorder="1" applyAlignment="1">
      <alignment horizontal="center" vertical="center" wrapText="1"/>
      <protection/>
    </xf>
    <xf numFmtId="0" fontId="4" fillId="33" borderId="0" xfId="52" applyFont="1" applyFill="1" applyAlignment="1">
      <alignment horizontal="left" vertical="center" wrapText="1"/>
      <protection/>
    </xf>
    <xf numFmtId="0" fontId="1" fillId="33" borderId="10" xfId="52" applyFont="1" applyFill="1" applyBorder="1" applyAlignment="1">
      <alignment horizontal="left" vertical="center"/>
      <protection/>
    </xf>
    <xf numFmtId="0" fontId="1" fillId="33" borderId="0" xfId="52" applyFont="1" applyFill="1" applyBorder="1" applyAlignment="1">
      <alignment horizontal="left" vertical="center"/>
      <protection/>
    </xf>
    <xf numFmtId="0" fontId="1" fillId="33" borderId="28" xfId="52" applyFont="1" applyFill="1" applyBorder="1" applyAlignment="1">
      <alignment horizontal="left" vertical="center" wrapText="1"/>
      <protection/>
    </xf>
    <xf numFmtId="0" fontId="1" fillId="33" borderId="32" xfId="52" applyFont="1" applyFill="1" applyBorder="1" applyAlignment="1">
      <alignment horizontal="left" vertical="center" wrapText="1"/>
      <protection/>
    </xf>
    <xf numFmtId="0" fontId="4" fillId="33" borderId="28" xfId="52" applyFont="1" applyFill="1" applyBorder="1" applyAlignment="1">
      <alignment horizontal="center" vertical="center" wrapText="1"/>
      <protection/>
    </xf>
    <xf numFmtId="0" fontId="4" fillId="33" borderId="32" xfId="52" applyFont="1" applyFill="1" applyBorder="1" applyAlignment="1">
      <alignment horizontal="center" vertical="center" wrapText="1"/>
      <protection/>
    </xf>
    <xf numFmtId="0" fontId="4" fillId="33" borderId="31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3" xfId="52" applyFont="1" applyFill="1" applyBorder="1" applyAlignment="1">
      <alignment horizontal="center" vertical="center" wrapText="1"/>
      <protection/>
    </xf>
    <xf numFmtId="0" fontId="4" fillId="33" borderId="15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center" vertical="center" wrapText="1"/>
      <protection/>
    </xf>
    <xf numFmtId="0" fontId="4" fillId="33" borderId="27" xfId="52" applyFont="1" applyFill="1" applyBorder="1" applyAlignment="1">
      <alignment horizontal="center" vertical="center" wrapText="1"/>
      <protection/>
    </xf>
    <xf numFmtId="0" fontId="4" fillId="33" borderId="27" xfId="52" applyFont="1" applyFill="1" applyBorder="1" applyAlignment="1">
      <alignment horizontal="center" vertical="center"/>
      <protection/>
    </xf>
    <xf numFmtId="0" fontId="4" fillId="33" borderId="13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left" vertical="center" wrapText="1"/>
      <protection/>
    </xf>
    <xf numFmtId="0" fontId="4" fillId="33" borderId="28" xfId="52" applyFont="1" applyFill="1" applyBorder="1" applyAlignment="1">
      <alignment horizontal="center" vertical="center"/>
      <protection/>
    </xf>
    <xf numFmtId="0" fontId="4" fillId="33" borderId="32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31" xfId="52" applyFont="1" applyFill="1" applyBorder="1" applyAlignment="1">
      <alignment horizontal="center" vertical="center"/>
      <protection/>
    </xf>
    <xf numFmtId="0" fontId="4" fillId="33" borderId="11" xfId="52" applyFont="1" applyFill="1" applyBorder="1" applyAlignment="1">
      <alignment horizontal="center" vertical="center"/>
      <protection/>
    </xf>
    <xf numFmtId="0" fontId="4" fillId="33" borderId="15" xfId="52" applyFont="1" applyFill="1" applyBorder="1" applyAlignment="1">
      <alignment horizontal="center" vertical="center"/>
      <protection/>
    </xf>
    <xf numFmtId="0" fontId="4" fillId="33" borderId="35" xfId="52" applyFont="1" applyFill="1" applyBorder="1" applyAlignment="1">
      <alignment horizontal="center" vertical="center"/>
      <protection/>
    </xf>
    <xf numFmtId="0" fontId="4" fillId="33" borderId="45" xfId="52" applyFont="1" applyFill="1" applyBorder="1" applyAlignment="1">
      <alignment horizontal="center" vertical="center"/>
      <protection/>
    </xf>
    <xf numFmtId="0" fontId="4" fillId="33" borderId="46" xfId="52" applyFont="1" applyFill="1" applyBorder="1" applyAlignment="1">
      <alignment horizontal="center" vertical="center"/>
      <protection/>
    </xf>
    <xf numFmtId="0" fontId="4" fillId="33" borderId="47" xfId="52" applyFont="1" applyFill="1" applyBorder="1" applyAlignment="1">
      <alignment horizontal="center" vertical="center"/>
      <protection/>
    </xf>
    <xf numFmtId="0" fontId="4" fillId="33" borderId="42" xfId="52" applyFont="1" applyFill="1" applyBorder="1" applyAlignment="1">
      <alignment horizontal="center" vertical="center"/>
      <protection/>
    </xf>
    <xf numFmtId="0" fontId="4" fillId="33" borderId="29" xfId="52" applyFont="1" applyFill="1" applyBorder="1" applyAlignment="1">
      <alignment horizontal="center" vertical="center"/>
      <protection/>
    </xf>
    <xf numFmtId="0" fontId="4" fillId="33" borderId="48" xfId="52" applyFont="1" applyFill="1" applyBorder="1" applyAlignment="1">
      <alignment horizontal="center" vertical="center"/>
      <protection/>
    </xf>
    <xf numFmtId="0" fontId="4" fillId="33" borderId="44" xfId="52" applyFont="1" applyFill="1" applyBorder="1" applyAlignment="1">
      <alignment horizontal="center" vertical="center"/>
      <protection/>
    </xf>
    <xf numFmtId="0" fontId="4" fillId="33" borderId="34" xfId="52" applyFont="1" applyFill="1" applyBorder="1" applyAlignment="1">
      <alignment horizontal="center" vertical="center"/>
      <protection/>
    </xf>
    <xf numFmtId="0" fontId="1" fillId="33" borderId="13" xfId="52" applyFont="1" applyFill="1" applyBorder="1" applyAlignment="1">
      <alignment horizontal="left" vertical="center"/>
      <protection/>
    </xf>
    <xf numFmtId="0" fontId="1" fillId="33" borderId="27" xfId="52" applyFont="1" applyFill="1" applyBorder="1" applyAlignment="1">
      <alignment horizontal="left" vertical="center"/>
      <protection/>
    </xf>
    <xf numFmtId="0" fontId="1" fillId="33" borderId="28" xfId="52" applyFont="1" applyFill="1" applyBorder="1" applyAlignment="1">
      <alignment horizontal="left" vertical="center"/>
      <protection/>
    </xf>
    <xf numFmtId="0" fontId="1" fillId="33" borderId="32" xfId="52" applyFont="1" applyFill="1" applyBorder="1" applyAlignment="1">
      <alignment horizontal="left" vertical="center"/>
      <protection/>
    </xf>
    <xf numFmtId="0" fontId="4" fillId="33" borderId="43" xfId="52" applyFont="1" applyFill="1" applyBorder="1" applyAlignment="1">
      <alignment horizontal="center" vertical="center"/>
      <protection/>
    </xf>
    <xf numFmtId="0" fontId="4" fillId="33" borderId="49" xfId="52" applyFont="1" applyFill="1" applyBorder="1" applyAlignment="1">
      <alignment horizontal="center" vertical="center"/>
      <protection/>
    </xf>
    <xf numFmtId="0" fontId="4" fillId="33" borderId="50" xfId="52" applyFont="1" applyFill="1" applyBorder="1" applyAlignment="1">
      <alignment horizontal="center" vertical="center"/>
      <protection/>
    </xf>
    <xf numFmtId="0" fontId="4" fillId="33" borderId="22" xfId="52" applyFont="1" applyFill="1" applyBorder="1" applyAlignment="1">
      <alignment horizontal="center" vertical="center"/>
      <protection/>
    </xf>
    <xf numFmtId="0" fontId="4" fillId="33" borderId="33" xfId="52" applyFont="1" applyFill="1" applyBorder="1" applyAlignment="1">
      <alignment horizontal="center" vertical="center"/>
      <protection/>
    </xf>
    <xf numFmtId="0" fontId="4" fillId="33" borderId="46" xfId="52" applyFont="1" applyFill="1" applyBorder="1" applyAlignment="1">
      <alignment horizontal="center" vertical="center" wrapText="1"/>
      <protection/>
    </xf>
    <xf numFmtId="0" fontId="4" fillId="33" borderId="51" xfId="52" applyFont="1" applyFill="1" applyBorder="1" applyAlignment="1">
      <alignment horizontal="center" vertical="center" wrapText="1"/>
      <protection/>
    </xf>
    <xf numFmtId="0" fontId="4" fillId="33" borderId="52" xfId="52" applyFont="1" applyFill="1" applyBorder="1" applyAlignment="1">
      <alignment horizontal="center" vertical="center" wrapText="1"/>
      <protection/>
    </xf>
    <xf numFmtId="0" fontId="1" fillId="33" borderId="0" xfId="53" applyFont="1" applyFill="1" applyBorder="1" applyAlignment="1">
      <alignment horizontal="left" vertical="center"/>
      <protection/>
    </xf>
    <xf numFmtId="0" fontId="4" fillId="33" borderId="16" xfId="53" applyFont="1" applyFill="1" applyBorder="1" applyAlignment="1">
      <alignment horizontal="center" vertical="center"/>
      <protection/>
    </xf>
    <xf numFmtId="0" fontId="4" fillId="33" borderId="38" xfId="53" applyFont="1" applyFill="1" applyBorder="1" applyAlignment="1">
      <alignment horizontal="center" vertical="center"/>
      <protection/>
    </xf>
    <xf numFmtId="0" fontId="4" fillId="33" borderId="53" xfId="53" applyFont="1" applyFill="1" applyBorder="1" applyAlignment="1">
      <alignment horizontal="center" vertical="center"/>
      <protection/>
    </xf>
    <xf numFmtId="0" fontId="4" fillId="33" borderId="23" xfId="53" applyFont="1" applyFill="1" applyBorder="1" applyAlignment="1">
      <alignment horizontal="center" vertical="center"/>
      <protection/>
    </xf>
    <xf numFmtId="0" fontId="1" fillId="33" borderId="28" xfId="53" applyFont="1" applyFill="1" applyBorder="1" applyAlignment="1">
      <alignment horizontal="left" vertical="center" wrapText="1"/>
      <protection/>
    </xf>
    <xf numFmtId="0" fontId="1" fillId="33" borderId="32" xfId="53" applyFont="1" applyFill="1" applyBorder="1" applyAlignment="1">
      <alignment horizontal="left" vertical="center" wrapText="1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33" borderId="0" xfId="53" applyFont="1" applyFill="1" applyBorder="1" applyAlignment="1">
      <alignment horizontal="left" vertical="center" wrapText="1"/>
      <protection/>
    </xf>
    <xf numFmtId="0" fontId="1" fillId="33" borderId="13" xfId="53" applyFont="1" applyFill="1" applyBorder="1" applyAlignment="1">
      <alignment horizontal="left" vertical="center" wrapText="1"/>
      <protection/>
    </xf>
    <xf numFmtId="0" fontId="1" fillId="33" borderId="27" xfId="53" applyFont="1" applyFill="1" applyBorder="1" applyAlignment="1">
      <alignment horizontal="left" vertical="center" wrapText="1"/>
      <protection/>
    </xf>
    <xf numFmtId="0" fontId="4" fillId="33" borderId="54" xfId="53" applyFont="1" applyFill="1" applyBorder="1" applyAlignment="1">
      <alignment horizontal="center" vertical="center"/>
      <protection/>
    </xf>
    <xf numFmtId="0" fontId="4" fillId="33" borderId="16" xfId="53" applyFont="1" applyFill="1" applyBorder="1" applyAlignment="1">
      <alignment horizontal="center" vertical="center" wrapText="1"/>
      <protection/>
    </xf>
    <xf numFmtId="0" fontId="4" fillId="33" borderId="18" xfId="53" applyFont="1" applyFill="1" applyBorder="1" applyAlignment="1">
      <alignment horizontal="center" vertical="center" wrapText="1"/>
      <protection/>
    </xf>
    <xf numFmtId="1" fontId="4" fillId="33" borderId="38" xfId="53" applyNumberFormat="1" applyFont="1" applyFill="1" applyBorder="1" applyAlignment="1">
      <alignment horizontal="center" vertical="center" wrapText="1"/>
      <protection/>
    </xf>
    <xf numFmtId="1" fontId="4" fillId="33" borderId="16" xfId="53" applyNumberFormat="1" applyFont="1" applyFill="1" applyBorder="1" applyAlignment="1">
      <alignment horizontal="center" vertical="center" wrapText="1"/>
      <protection/>
    </xf>
    <xf numFmtId="1" fontId="4" fillId="33" borderId="18" xfId="53" applyNumberFormat="1" applyFont="1" applyFill="1" applyBorder="1" applyAlignment="1">
      <alignment horizontal="center" vertical="center" wrapText="1"/>
      <protection/>
    </xf>
    <xf numFmtId="0" fontId="4" fillId="33" borderId="53" xfId="53" applyFont="1" applyFill="1" applyBorder="1" applyAlignment="1">
      <alignment horizontal="center" vertical="center" wrapText="1"/>
      <protection/>
    </xf>
    <xf numFmtId="0" fontId="4" fillId="33" borderId="54" xfId="53" applyFont="1" applyFill="1" applyBorder="1" applyAlignment="1">
      <alignment horizontal="center" vertical="center" wrapText="1"/>
      <protection/>
    </xf>
    <xf numFmtId="1" fontId="4" fillId="33" borderId="23" xfId="53" applyNumberFormat="1" applyFont="1" applyFill="1" applyBorder="1" applyAlignment="1">
      <alignment horizontal="center" vertical="center" wrapText="1"/>
      <protection/>
    </xf>
    <xf numFmtId="1" fontId="4" fillId="33" borderId="53" xfId="53" applyNumberFormat="1" applyFont="1" applyFill="1" applyBorder="1" applyAlignment="1">
      <alignment horizontal="center" vertical="center" wrapText="1"/>
      <protection/>
    </xf>
    <xf numFmtId="1" fontId="4" fillId="33" borderId="54" xfId="53" applyNumberFormat="1" applyFont="1" applyFill="1" applyBorder="1" applyAlignment="1">
      <alignment horizontal="center" vertical="center" wrapText="1"/>
      <protection/>
    </xf>
    <xf numFmtId="0" fontId="4" fillId="33" borderId="0" xfId="53" applyFont="1" applyFill="1" applyAlignment="1">
      <alignment horizontal="left" vertical="center" wrapText="1"/>
      <protection/>
    </xf>
    <xf numFmtId="0" fontId="4" fillId="33" borderId="28" xfId="53" applyFont="1" applyFill="1" applyBorder="1" applyAlignment="1">
      <alignment horizontal="center" vertical="center" wrapText="1"/>
      <protection/>
    </xf>
    <xf numFmtId="0" fontId="4" fillId="33" borderId="32" xfId="53" applyFont="1" applyFill="1" applyBorder="1" applyAlignment="1">
      <alignment horizontal="center" vertical="center" wrapText="1"/>
      <protection/>
    </xf>
    <xf numFmtId="0" fontId="4" fillId="33" borderId="31" xfId="53" applyFont="1" applyFill="1" applyBorder="1" applyAlignment="1">
      <alignment horizontal="center" vertical="center" wrapText="1"/>
      <protection/>
    </xf>
    <xf numFmtId="0" fontId="4" fillId="33" borderId="18" xfId="53" applyFont="1" applyFill="1" applyBorder="1" applyAlignment="1">
      <alignment horizontal="center" vertical="center"/>
      <protection/>
    </xf>
    <xf numFmtId="0" fontId="4" fillId="33" borderId="14" xfId="53" applyFont="1" applyFill="1" applyBorder="1" applyAlignment="1">
      <alignment horizontal="left" vertical="center"/>
      <protection/>
    </xf>
    <xf numFmtId="0" fontId="4" fillId="33" borderId="17" xfId="53" applyFont="1" applyFill="1" applyBorder="1" applyAlignment="1">
      <alignment horizontal="center" vertical="center"/>
      <protection/>
    </xf>
    <xf numFmtId="0" fontId="4" fillId="33" borderId="0" xfId="53" applyFont="1" applyFill="1" applyBorder="1" applyAlignment="1">
      <alignment horizontal="left" vertical="center" wrapText="1"/>
      <protection/>
    </xf>
    <xf numFmtId="0" fontId="4" fillId="33" borderId="13" xfId="53" applyFont="1" applyFill="1" applyBorder="1" applyAlignment="1">
      <alignment horizontal="center" vertical="center" wrapText="1"/>
      <protection/>
    </xf>
    <xf numFmtId="0" fontId="4" fillId="33" borderId="27" xfId="53" applyFont="1" applyFill="1" applyBorder="1" applyAlignment="1">
      <alignment horizontal="center" vertical="center" wrapText="1"/>
      <protection/>
    </xf>
    <xf numFmtId="0" fontId="4" fillId="33" borderId="15" xfId="53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/>
      <protection/>
    </xf>
    <xf numFmtId="0" fontId="4" fillId="33" borderId="0" xfId="53" applyFont="1" applyFill="1" applyBorder="1" applyAlignment="1">
      <alignment horizontal="center" vertical="center"/>
      <protection/>
    </xf>
    <xf numFmtId="0" fontId="4" fillId="33" borderId="28" xfId="53" applyFont="1" applyFill="1" applyBorder="1" applyAlignment="1">
      <alignment horizontal="center" vertical="center"/>
      <protection/>
    </xf>
    <xf numFmtId="0" fontId="4" fillId="33" borderId="32" xfId="53" applyFont="1" applyFill="1" applyBorder="1" applyAlignment="1">
      <alignment horizontal="center" vertical="center"/>
      <protection/>
    </xf>
    <xf numFmtId="0" fontId="4" fillId="33" borderId="13" xfId="53" applyFont="1" applyFill="1" applyBorder="1" applyAlignment="1">
      <alignment horizontal="center" vertical="center"/>
      <protection/>
    </xf>
    <xf numFmtId="0" fontId="4" fillId="33" borderId="27" xfId="53" applyFont="1" applyFill="1" applyBorder="1" applyAlignment="1">
      <alignment horizontal="center" vertical="center"/>
      <protection/>
    </xf>
    <xf numFmtId="0" fontId="4" fillId="33" borderId="31" xfId="53" applyFont="1" applyFill="1" applyBorder="1" applyAlignment="1">
      <alignment horizontal="center" vertical="center"/>
      <protection/>
    </xf>
    <xf numFmtId="0" fontId="4" fillId="33" borderId="11" xfId="53" applyFont="1" applyFill="1" applyBorder="1" applyAlignment="1">
      <alignment horizontal="center" vertical="center"/>
      <protection/>
    </xf>
    <xf numFmtId="0" fontId="4" fillId="33" borderId="15" xfId="53" applyFont="1" applyFill="1" applyBorder="1" applyAlignment="1">
      <alignment horizontal="center" vertical="center"/>
      <protection/>
    </xf>
    <xf numFmtId="0" fontId="4" fillId="33" borderId="44" xfId="53" applyFont="1" applyFill="1" applyBorder="1" applyAlignment="1">
      <alignment horizontal="center" vertical="center"/>
      <protection/>
    </xf>
    <xf numFmtId="0" fontId="4" fillId="33" borderId="45" xfId="53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3" borderId="11" xfId="53" applyFont="1" applyFill="1" applyBorder="1" applyAlignment="1">
      <alignment horizontal="center" vertical="center" wrapText="1"/>
      <protection/>
    </xf>
    <xf numFmtId="0" fontId="4" fillId="33" borderId="35" xfId="53" applyFont="1" applyFill="1" applyBorder="1" applyAlignment="1">
      <alignment horizontal="center" vertical="center"/>
      <protection/>
    </xf>
    <xf numFmtId="0" fontId="4" fillId="33" borderId="33" xfId="53" applyFont="1" applyFill="1" applyBorder="1" applyAlignment="1">
      <alignment horizontal="center" vertical="center"/>
      <protection/>
    </xf>
    <xf numFmtId="0" fontId="4" fillId="33" borderId="0" xfId="53" applyFont="1" applyFill="1" applyBorder="1" applyAlignment="1">
      <alignment horizontal="center" vertical="center" wrapText="1"/>
      <protection/>
    </xf>
    <xf numFmtId="0" fontId="1" fillId="33" borderId="32" xfId="53" applyFont="1" applyFill="1" applyBorder="1" applyAlignment="1">
      <alignment horizontal="center" vertical="center"/>
      <protection/>
    </xf>
    <xf numFmtId="0" fontId="1" fillId="33" borderId="13" xfId="53" applyFont="1" applyFill="1" applyBorder="1" applyAlignment="1">
      <alignment horizontal="center" vertical="center"/>
      <protection/>
    </xf>
    <xf numFmtId="0" fontId="1" fillId="33" borderId="27" xfId="53" applyFont="1" applyFill="1" applyBorder="1" applyAlignment="1">
      <alignment horizontal="center" vertical="center"/>
      <protection/>
    </xf>
    <xf numFmtId="0" fontId="1" fillId="33" borderId="16" xfId="53" applyFont="1" applyFill="1" applyBorder="1" applyAlignment="1">
      <alignment horizontal="center" vertical="center" wrapText="1"/>
      <protection/>
    </xf>
    <xf numFmtId="0" fontId="1" fillId="33" borderId="18" xfId="53" applyFont="1" applyFill="1" applyBorder="1" applyAlignment="1">
      <alignment horizontal="center" vertical="center" wrapText="1"/>
      <protection/>
    </xf>
    <xf numFmtId="0" fontId="4" fillId="33" borderId="38" xfId="53" applyFont="1" applyFill="1" applyBorder="1" applyAlignment="1">
      <alignment horizontal="center" vertical="center" wrapText="1"/>
      <protection/>
    </xf>
    <xf numFmtId="0" fontId="1" fillId="33" borderId="38" xfId="53" applyFont="1" applyFill="1" applyBorder="1" applyAlignment="1">
      <alignment horizontal="center" vertical="center"/>
      <protection/>
    </xf>
    <xf numFmtId="0" fontId="1" fillId="33" borderId="18" xfId="53" applyFont="1" applyFill="1" applyBorder="1" applyAlignment="1">
      <alignment horizontal="center" vertical="center"/>
      <protection/>
    </xf>
    <xf numFmtId="0" fontId="1" fillId="33" borderId="16" xfId="53" applyFont="1" applyFill="1" applyBorder="1" applyAlignment="1">
      <alignment horizontal="center" vertical="center"/>
      <protection/>
    </xf>
    <xf numFmtId="0" fontId="1" fillId="33" borderId="27" xfId="53" applyFont="1" applyFill="1" applyBorder="1" applyAlignment="1">
      <alignment horizontal="center" vertical="center" wrapText="1"/>
      <protection/>
    </xf>
    <xf numFmtId="0" fontId="4" fillId="33" borderId="1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/>
    </xf>
    <xf numFmtId="0" fontId="4" fillId="33" borderId="3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Etab07" xfId="52"/>
    <cellStyle name="Normal_Places07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95275" y="0"/>
          <a:ext cx="2419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47650" y="0"/>
          <a:ext cx="2371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27.421875" style="2" customWidth="1"/>
    <col min="2" max="2" width="11.7109375" style="2" customWidth="1"/>
    <col min="3" max="6" width="10.421875" style="2" customWidth="1"/>
    <col min="7" max="7" width="13.7109375" style="2" customWidth="1"/>
    <col min="8" max="16384" width="11.421875" style="2" customWidth="1"/>
  </cols>
  <sheetData>
    <row r="1" spans="1:9" ht="27" customHeight="1">
      <c r="A1" s="484" t="s">
        <v>48</v>
      </c>
      <c r="B1" s="484"/>
      <c r="C1" s="484"/>
      <c r="D1" s="484"/>
      <c r="E1" s="484"/>
      <c r="F1" s="484"/>
      <c r="G1" s="3"/>
      <c r="H1" s="3"/>
      <c r="I1" s="3"/>
    </row>
    <row r="2" spans="1:9" ht="12" customHeight="1">
      <c r="A2" s="3"/>
      <c r="B2" s="3"/>
      <c r="C2" s="3"/>
      <c r="D2" s="3"/>
      <c r="E2" s="3"/>
      <c r="F2" s="3"/>
      <c r="G2" s="3"/>
      <c r="H2" s="3"/>
      <c r="I2" s="3"/>
    </row>
    <row r="3" spans="1:7" ht="41.25" customHeight="1">
      <c r="A3" s="29" t="s">
        <v>19</v>
      </c>
      <c r="B3" s="30" t="s">
        <v>6</v>
      </c>
      <c r="C3" s="30" t="s">
        <v>7</v>
      </c>
      <c r="D3" s="30" t="s">
        <v>12</v>
      </c>
      <c r="E3" s="30" t="s">
        <v>8</v>
      </c>
      <c r="F3" s="31" t="s">
        <v>18</v>
      </c>
      <c r="G3" s="4"/>
    </row>
    <row r="4" spans="1:7" s="6" customFormat="1" ht="18.75" customHeight="1">
      <c r="A4" s="14" t="s">
        <v>11</v>
      </c>
      <c r="B4" s="27">
        <v>38.03285099726242</v>
      </c>
      <c r="C4" s="27">
        <v>51</v>
      </c>
      <c r="D4" s="27">
        <v>8</v>
      </c>
      <c r="E4" s="27">
        <v>3</v>
      </c>
      <c r="F4" s="28">
        <v>100</v>
      </c>
      <c r="G4" s="5"/>
    </row>
    <row r="5" spans="1:7" s="6" customFormat="1" ht="14.25" customHeight="1">
      <c r="A5" s="12" t="s">
        <v>28</v>
      </c>
      <c r="B5" s="20">
        <v>71.93292144748456</v>
      </c>
      <c r="C5" s="20">
        <v>22.06531332744925</v>
      </c>
      <c r="D5" s="20">
        <v>4.766107678729038</v>
      </c>
      <c r="E5" s="20">
        <v>1.235657546337158</v>
      </c>
      <c r="F5" s="17">
        <v>100</v>
      </c>
      <c r="G5" s="5"/>
    </row>
    <row r="6" spans="1:7" s="6" customFormat="1" ht="14.25" customHeight="1">
      <c r="A6" s="13" t="s">
        <v>41</v>
      </c>
      <c r="B6" s="21">
        <v>78.58719646799118</v>
      </c>
      <c r="C6" s="21">
        <v>16.445916114790286</v>
      </c>
      <c r="D6" s="21">
        <v>4.415011037527594</v>
      </c>
      <c r="E6" s="21">
        <v>0.5518763796909493</v>
      </c>
      <c r="F6" s="18">
        <v>100</v>
      </c>
      <c r="G6" s="5"/>
    </row>
    <row r="7" spans="1:7" s="6" customFormat="1" ht="14.25" customHeight="1">
      <c r="A7" s="13" t="s">
        <v>13</v>
      </c>
      <c r="B7" s="21">
        <v>87.71929824561403</v>
      </c>
      <c r="C7" s="21">
        <v>7.894736842105263</v>
      </c>
      <c r="D7" s="21">
        <v>4.385964912280701</v>
      </c>
      <c r="E7" s="21">
        <v>0</v>
      </c>
      <c r="F7" s="18">
        <v>100</v>
      </c>
      <c r="G7" s="5"/>
    </row>
    <row r="8" spans="1:7" s="6" customFormat="1" ht="14.25" customHeight="1">
      <c r="A8" s="13" t="s">
        <v>14</v>
      </c>
      <c r="B8" s="21">
        <v>2.6548672566371683</v>
      </c>
      <c r="C8" s="21">
        <v>81.41592920353983</v>
      </c>
      <c r="D8" s="21">
        <v>7.964601769911504</v>
      </c>
      <c r="E8" s="21">
        <v>7.964601769911504</v>
      </c>
      <c r="F8" s="18">
        <v>100</v>
      </c>
      <c r="G8" s="5"/>
    </row>
    <row r="9" spans="1:7" s="6" customFormat="1" ht="14.25" customHeight="1">
      <c r="A9" s="14" t="s">
        <v>46</v>
      </c>
      <c r="B9" s="22">
        <v>11.52073732718894</v>
      </c>
      <c r="C9" s="22">
        <v>74.42396313364056</v>
      </c>
      <c r="D9" s="22">
        <v>10.599078341013826</v>
      </c>
      <c r="E9" s="22">
        <v>3.4562211981566824</v>
      </c>
      <c r="F9" s="19">
        <v>100</v>
      </c>
      <c r="G9" s="5"/>
    </row>
    <row r="10" spans="1:7" s="6" customFormat="1" ht="14.25" customHeight="1">
      <c r="A10" s="15" t="s">
        <v>41</v>
      </c>
      <c r="B10" s="21">
        <v>12.161051766639277</v>
      </c>
      <c r="C10" s="21">
        <v>73.95234182415777</v>
      </c>
      <c r="D10" s="21">
        <v>10.599835661462613</v>
      </c>
      <c r="E10" s="21">
        <v>3.2867707477403454</v>
      </c>
      <c r="F10" s="18">
        <v>100</v>
      </c>
      <c r="G10" s="5"/>
    </row>
    <row r="11" spans="1:7" s="6" customFormat="1" ht="14.25" customHeight="1">
      <c r="A11" s="15" t="s">
        <v>14</v>
      </c>
      <c r="B11" s="21">
        <v>2.3529411764705883</v>
      </c>
      <c r="C11" s="21">
        <v>81.17647058823529</v>
      </c>
      <c r="D11" s="21">
        <v>10.588235294117647</v>
      </c>
      <c r="E11" s="21">
        <v>5.88235294117647</v>
      </c>
      <c r="F11" s="18">
        <v>100</v>
      </c>
      <c r="G11" s="5"/>
    </row>
    <row r="12" spans="1:7" s="6" customFormat="1" ht="14.25" customHeight="1">
      <c r="A12" s="24" t="s">
        <v>1</v>
      </c>
      <c r="B12" s="25">
        <v>6</v>
      </c>
      <c r="C12" s="25">
        <v>82</v>
      </c>
      <c r="D12" s="25">
        <v>6</v>
      </c>
      <c r="E12" s="25">
        <v>6</v>
      </c>
      <c r="F12" s="26">
        <v>100</v>
      </c>
      <c r="G12" s="5"/>
    </row>
    <row r="13" spans="1:7" s="6" customFormat="1" ht="18.75" customHeight="1">
      <c r="A13" s="16" t="s">
        <v>10</v>
      </c>
      <c r="B13" s="22">
        <v>40.4188008436276</v>
      </c>
      <c r="C13" s="22">
        <v>45.08888219343176</v>
      </c>
      <c r="D13" s="22">
        <v>10.906899668574873</v>
      </c>
      <c r="E13" s="22">
        <v>3.5854172943657723</v>
      </c>
      <c r="F13" s="23">
        <v>100</v>
      </c>
      <c r="G13" s="5"/>
    </row>
    <row r="14" spans="1:7" s="6" customFormat="1" ht="14.25" customHeight="1">
      <c r="A14" s="13" t="s">
        <v>41</v>
      </c>
      <c r="B14" s="21">
        <v>38.68261335237415</v>
      </c>
      <c r="C14" s="21">
        <v>48.94680471260264</v>
      </c>
      <c r="D14" s="21">
        <v>9.907176008568369</v>
      </c>
      <c r="E14" s="21">
        <v>2.4634059264548376</v>
      </c>
      <c r="F14" s="18">
        <v>100</v>
      </c>
      <c r="G14" s="5"/>
    </row>
    <row r="15" spans="1:7" s="6" customFormat="1" ht="14.25" customHeight="1">
      <c r="A15" s="13" t="s">
        <v>13</v>
      </c>
      <c r="B15" s="21">
        <v>68.42105263157895</v>
      </c>
      <c r="C15" s="21">
        <v>28.947368421052634</v>
      </c>
      <c r="D15" s="21">
        <v>0</v>
      </c>
      <c r="E15" s="21">
        <v>2.631578947368421</v>
      </c>
      <c r="F15" s="18">
        <v>100</v>
      </c>
      <c r="G15" s="5"/>
    </row>
    <row r="16" spans="1:7" s="6" customFormat="1" ht="14.25" customHeight="1">
      <c r="A16" s="13" t="s">
        <v>14</v>
      </c>
      <c r="B16" s="21">
        <v>4.310344827586207</v>
      </c>
      <c r="C16" s="21">
        <v>69.82758620689656</v>
      </c>
      <c r="D16" s="21">
        <v>23.275862068965516</v>
      </c>
      <c r="E16" s="21">
        <v>2.586206896551724</v>
      </c>
      <c r="F16" s="18">
        <v>100</v>
      </c>
      <c r="G16" s="5"/>
    </row>
    <row r="17" spans="1:7" s="6" customFormat="1" ht="14.25" customHeight="1">
      <c r="A17" s="432" t="s">
        <v>15</v>
      </c>
      <c r="B17" s="90">
        <v>76.38190954773869</v>
      </c>
      <c r="C17" s="90">
        <v>18.090452261306535</v>
      </c>
      <c r="D17" s="90">
        <v>4.522613065326634</v>
      </c>
      <c r="E17" s="90">
        <v>1.0050251256281406</v>
      </c>
      <c r="F17" s="441">
        <v>100</v>
      </c>
      <c r="G17" s="5"/>
    </row>
    <row r="18" spans="1:7" s="6" customFormat="1" ht="16.5" customHeight="1">
      <c r="A18" s="24" t="s">
        <v>42</v>
      </c>
      <c r="B18" s="25">
        <v>82</v>
      </c>
      <c r="C18" s="25">
        <v>10</v>
      </c>
      <c r="D18" s="25">
        <v>7</v>
      </c>
      <c r="E18" s="25">
        <v>0.9823182711198428</v>
      </c>
      <c r="F18" s="26">
        <v>100</v>
      </c>
      <c r="G18" s="5"/>
    </row>
    <row r="19" spans="1:6" s="7" customFormat="1" ht="24.75" customHeight="1">
      <c r="A19" s="483" t="s">
        <v>17</v>
      </c>
      <c r="B19" s="483"/>
      <c r="C19" s="483"/>
      <c r="D19" s="483"/>
      <c r="E19" s="483"/>
      <c r="F19" s="483"/>
    </row>
    <row r="20" spans="1:6" s="7" customFormat="1" ht="11.25">
      <c r="A20" s="9" t="s">
        <v>52</v>
      </c>
      <c r="B20" s="10"/>
      <c r="C20" s="10"/>
      <c r="D20" s="10"/>
      <c r="E20" s="10"/>
      <c r="F20" s="11"/>
    </row>
    <row r="21" spans="1:7" ht="11.25">
      <c r="A21" s="8" t="s">
        <v>54</v>
      </c>
      <c r="B21" s="8"/>
      <c r="C21" s="8"/>
      <c r="D21" s="8"/>
      <c r="E21" s="8"/>
      <c r="F21" s="8"/>
      <c r="G21" s="7"/>
    </row>
    <row r="22" spans="1:6" ht="11.25">
      <c r="A22" s="1"/>
      <c r="B22" s="1"/>
      <c r="C22" s="1"/>
      <c r="D22" s="1"/>
      <c r="E22" s="1"/>
      <c r="F22" s="1"/>
    </row>
  </sheetData>
  <sheetProtection/>
  <mergeCells count="2">
    <mergeCell ref="A19:F19"/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9.8515625" style="2" customWidth="1"/>
    <col min="2" max="6" width="9.140625" style="2" customWidth="1"/>
    <col min="7" max="7" width="10.57421875" style="2" customWidth="1"/>
    <col min="8" max="8" width="10.28125" style="2" customWidth="1"/>
    <col min="9" max="16384" width="11.421875" style="2" customWidth="1"/>
  </cols>
  <sheetData>
    <row r="1" s="46" customFormat="1" ht="11.25">
      <c r="A1" s="46" t="s">
        <v>57</v>
      </c>
    </row>
    <row r="2" ht="11.25">
      <c r="A2" s="46"/>
    </row>
    <row r="3" spans="1:8" ht="56.25" customHeight="1">
      <c r="A3" s="150"/>
      <c r="B3" s="485" t="s">
        <v>5</v>
      </c>
      <c r="C3" s="485"/>
      <c r="D3" s="485"/>
      <c r="E3" s="485"/>
      <c r="F3" s="485"/>
      <c r="G3" s="152" t="s">
        <v>3</v>
      </c>
      <c r="H3" s="50" t="s">
        <v>2</v>
      </c>
    </row>
    <row r="4" spans="1:8" ht="25.5" customHeight="1">
      <c r="A4" s="151"/>
      <c r="B4" s="67">
        <v>2003</v>
      </c>
      <c r="C4" s="67">
        <v>2004</v>
      </c>
      <c r="D4" s="67">
        <v>2005</v>
      </c>
      <c r="E4" s="67">
        <v>2006</v>
      </c>
      <c r="F4" s="67">
        <v>2007</v>
      </c>
      <c r="G4" s="153" t="s">
        <v>29</v>
      </c>
      <c r="H4" s="30" t="s">
        <v>30</v>
      </c>
    </row>
    <row r="5" spans="1:8" s="6" customFormat="1" ht="27" customHeight="1">
      <c r="A5" s="98" t="s">
        <v>11</v>
      </c>
      <c r="B5" s="54">
        <f>B6+B10+B13</f>
        <v>217</v>
      </c>
      <c r="C5" s="54">
        <f>C6+C10+C13</f>
        <v>228.83082259456978</v>
      </c>
      <c r="D5" s="54">
        <f>D6+D10+D13</f>
        <v>235</v>
      </c>
      <c r="E5" s="54">
        <f>E6+E10+E13</f>
        <v>236</v>
      </c>
      <c r="F5" s="54">
        <f>F6+F10+F13</f>
        <v>228</v>
      </c>
      <c r="G5" s="116">
        <f>100*(F5/E5-1)</f>
        <v>-3.3898305084745783</v>
      </c>
      <c r="H5" s="56">
        <f>100*(POWER(F5/B5,0.25)-1)</f>
        <v>1.2438795065597752</v>
      </c>
    </row>
    <row r="6" spans="1:9" s="6" customFormat="1" ht="18" customHeight="1">
      <c r="A6" s="12" t="s">
        <v>49</v>
      </c>
      <c r="B6" s="54">
        <f>B7+B8+B9</f>
        <v>140</v>
      </c>
      <c r="C6" s="54">
        <f>C7+C8+C9</f>
        <v>153.83082259456978</v>
      </c>
      <c r="D6" s="54">
        <f>D7+D8+D9</f>
        <v>157</v>
      </c>
      <c r="E6" s="54">
        <f>E7+E8+E9</f>
        <v>156</v>
      </c>
      <c r="F6" s="54">
        <f>F7+F8+F9</f>
        <v>157</v>
      </c>
      <c r="G6" s="116">
        <f aca="true" t="shared" si="0" ref="G6:G21">100*(F6/E6-1)</f>
        <v>0.6410256410256387</v>
      </c>
      <c r="H6" s="56">
        <f aca="true" t="shared" si="1" ref="H6:H21">100*(POWER(F6/B6,0.25)-1)</f>
        <v>2.9065229176369556</v>
      </c>
      <c r="I6" s="35"/>
    </row>
    <row r="7" spans="1:9" s="6" customFormat="1" ht="11.25">
      <c r="A7" s="99" t="s">
        <v>41</v>
      </c>
      <c r="B7" s="58">
        <v>139</v>
      </c>
      <c r="C7" s="58">
        <v>151.83082259456978</v>
      </c>
      <c r="D7" s="58">
        <v>156</v>
      </c>
      <c r="E7" s="58">
        <v>154</v>
      </c>
      <c r="F7" s="58">
        <v>154</v>
      </c>
      <c r="G7" s="117">
        <f t="shared" si="0"/>
        <v>0</v>
      </c>
      <c r="H7" s="60">
        <f t="shared" si="1"/>
        <v>2.5950671692880567</v>
      </c>
      <c r="I7" s="37"/>
    </row>
    <row r="8" spans="1:9" s="6" customFormat="1" ht="11.25">
      <c r="A8" s="99" t="s">
        <v>13</v>
      </c>
      <c r="B8" s="58">
        <v>0</v>
      </c>
      <c r="C8" s="58">
        <v>0</v>
      </c>
      <c r="D8" s="58">
        <v>0</v>
      </c>
      <c r="E8" s="58">
        <v>1</v>
      </c>
      <c r="F8" s="58">
        <v>1</v>
      </c>
      <c r="G8" s="117">
        <f t="shared" si="0"/>
        <v>0</v>
      </c>
      <c r="H8" s="64" t="s">
        <v>39</v>
      </c>
      <c r="I8" s="35"/>
    </row>
    <row r="9" spans="1:9" s="6" customFormat="1" ht="11.25">
      <c r="A9" s="15" t="s">
        <v>16</v>
      </c>
      <c r="B9" s="58">
        <v>1</v>
      </c>
      <c r="C9" s="58">
        <v>2</v>
      </c>
      <c r="D9" s="58">
        <v>1</v>
      </c>
      <c r="E9" s="58">
        <v>1</v>
      </c>
      <c r="F9" s="58">
        <v>2</v>
      </c>
      <c r="G9" s="117">
        <f t="shared" si="0"/>
        <v>100</v>
      </c>
      <c r="H9" s="60">
        <f t="shared" si="1"/>
        <v>18.920711500272102</v>
      </c>
      <c r="I9" s="35"/>
    </row>
    <row r="10" spans="1:9" s="6" customFormat="1" ht="20.25" customHeight="1">
      <c r="A10" s="14" t="s">
        <v>50</v>
      </c>
      <c r="B10" s="54">
        <f>B11+B12</f>
        <v>11</v>
      </c>
      <c r="C10" s="54">
        <f>C11+C12</f>
        <v>10</v>
      </c>
      <c r="D10" s="54">
        <f>D11+D12</f>
        <v>11</v>
      </c>
      <c r="E10" s="54">
        <f>E11+E12</f>
        <v>10</v>
      </c>
      <c r="F10" s="54">
        <f>F11+F12</f>
        <v>7</v>
      </c>
      <c r="G10" s="117">
        <f t="shared" si="0"/>
        <v>-30.000000000000004</v>
      </c>
      <c r="H10" s="60">
        <f t="shared" si="1"/>
        <v>-10.684601819313055</v>
      </c>
      <c r="I10" s="35"/>
    </row>
    <row r="11" spans="1:9" s="6" customFormat="1" ht="11.25">
      <c r="A11" s="99" t="s">
        <v>41</v>
      </c>
      <c r="B11" s="58">
        <v>10</v>
      </c>
      <c r="C11" s="58">
        <v>9</v>
      </c>
      <c r="D11" s="58">
        <v>10</v>
      </c>
      <c r="E11" s="58">
        <v>10</v>
      </c>
      <c r="F11" s="58">
        <v>7</v>
      </c>
      <c r="G11" s="117">
        <f t="shared" si="0"/>
        <v>-30.000000000000004</v>
      </c>
      <c r="H11" s="60">
        <f t="shared" si="1"/>
        <v>-8.530878077130556</v>
      </c>
      <c r="I11" s="35"/>
    </row>
    <row r="12" spans="1:9" s="6" customFormat="1" ht="12.75" customHeight="1">
      <c r="A12" s="100" t="s">
        <v>14</v>
      </c>
      <c r="B12" s="58">
        <v>1</v>
      </c>
      <c r="C12" s="58">
        <v>1</v>
      </c>
      <c r="D12" s="58">
        <v>1</v>
      </c>
      <c r="E12" s="58">
        <v>0</v>
      </c>
      <c r="F12" s="58">
        <v>0</v>
      </c>
      <c r="G12" s="117"/>
      <c r="H12" s="60">
        <f t="shared" si="1"/>
        <v>-100</v>
      </c>
      <c r="I12" s="35"/>
    </row>
    <row r="13" spans="1:9" s="6" customFormat="1" ht="21" customHeight="1">
      <c r="A13" s="14" t="s">
        <v>20</v>
      </c>
      <c r="B13" s="52">
        <v>66</v>
      </c>
      <c r="C13" s="52">
        <v>65</v>
      </c>
      <c r="D13" s="52">
        <v>67</v>
      </c>
      <c r="E13" s="52">
        <v>70</v>
      </c>
      <c r="F13" s="52">
        <v>64</v>
      </c>
      <c r="G13" s="116">
        <f t="shared" si="0"/>
        <v>-8.571428571428575</v>
      </c>
      <c r="H13" s="56">
        <f t="shared" si="1"/>
        <v>-0.7663399931927439</v>
      </c>
      <c r="I13" s="35"/>
    </row>
    <row r="14" spans="1:9" s="6" customFormat="1" ht="26.25" customHeight="1">
      <c r="A14" s="118" t="s">
        <v>10</v>
      </c>
      <c r="B14" s="69">
        <f>SUM(B15:B18)</f>
        <v>15</v>
      </c>
      <c r="C14" s="69">
        <f>SUM(C15:C18)</f>
        <v>17</v>
      </c>
      <c r="D14" s="69">
        <f>SUM(D15:D18)</f>
        <v>18</v>
      </c>
      <c r="E14" s="69">
        <f>SUM(E15:E18)</f>
        <v>30</v>
      </c>
      <c r="F14" s="69">
        <f>SUM(F15:F18)</f>
        <v>37</v>
      </c>
      <c r="G14" s="154">
        <f t="shared" si="0"/>
        <v>23.33333333333334</v>
      </c>
      <c r="H14" s="71">
        <f t="shared" si="1"/>
        <v>25.322086318359418</v>
      </c>
      <c r="I14" s="35"/>
    </row>
    <row r="15" spans="1:9" s="6" customFormat="1" ht="11.25">
      <c r="A15" s="99" t="s">
        <v>41</v>
      </c>
      <c r="B15" s="58">
        <v>14</v>
      </c>
      <c r="C15" s="58">
        <v>16</v>
      </c>
      <c r="D15" s="58">
        <v>16</v>
      </c>
      <c r="E15" s="58">
        <v>26</v>
      </c>
      <c r="F15" s="58">
        <v>30</v>
      </c>
      <c r="G15" s="117">
        <f t="shared" si="0"/>
        <v>15.384615384615374</v>
      </c>
      <c r="H15" s="60">
        <f t="shared" si="1"/>
        <v>20.989673502443985</v>
      </c>
      <c r="I15" s="94"/>
    </row>
    <row r="16" spans="1:9" s="6" customFormat="1" ht="11.25">
      <c r="A16" s="99" t="s">
        <v>35</v>
      </c>
      <c r="B16" s="58" t="s">
        <v>39</v>
      </c>
      <c r="C16" s="58" t="s">
        <v>39</v>
      </c>
      <c r="D16" s="58" t="s">
        <v>39</v>
      </c>
      <c r="E16" s="58" t="s">
        <v>39</v>
      </c>
      <c r="F16" s="58">
        <v>0</v>
      </c>
      <c r="G16" s="117" t="s">
        <v>39</v>
      </c>
      <c r="H16" s="64" t="s">
        <v>39</v>
      </c>
      <c r="I16" s="94"/>
    </row>
    <row r="17" spans="1:9" s="6" customFormat="1" ht="11.25">
      <c r="A17" s="99" t="s">
        <v>14</v>
      </c>
      <c r="B17" s="58">
        <v>1</v>
      </c>
      <c r="C17" s="58">
        <v>1</v>
      </c>
      <c r="D17" s="58">
        <v>1</v>
      </c>
      <c r="E17" s="58">
        <v>1</v>
      </c>
      <c r="F17" s="58">
        <v>0</v>
      </c>
      <c r="G17" s="117">
        <f t="shared" si="0"/>
        <v>-100</v>
      </c>
      <c r="H17" s="60">
        <f t="shared" si="1"/>
        <v>-100</v>
      </c>
      <c r="I17" s="94"/>
    </row>
    <row r="18" spans="1:9" s="6" customFormat="1" ht="11.25">
      <c r="A18" s="124" t="s">
        <v>15</v>
      </c>
      <c r="B18" s="127">
        <v>0</v>
      </c>
      <c r="C18" s="127">
        <v>0</v>
      </c>
      <c r="D18" s="127">
        <v>1</v>
      </c>
      <c r="E18" s="127">
        <v>3</v>
      </c>
      <c r="F18" s="127">
        <v>7</v>
      </c>
      <c r="G18" s="129">
        <f t="shared" si="0"/>
        <v>133.33333333333334</v>
      </c>
      <c r="H18" s="144" t="s">
        <v>39</v>
      </c>
      <c r="I18" s="35"/>
    </row>
    <row r="19" spans="1:9" s="6" customFormat="1" ht="23.25" customHeight="1">
      <c r="A19" s="14" t="s">
        <v>0</v>
      </c>
      <c r="B19" s="52">
        <f>B6+B10+B13+B14</f>
        <v>232</v>
      </c>
      <c r="C19" s="52">
        <f>C6+C10+C13+C14</f>
        <v>245.83082259456978</v>
      </c>
      <c r="D19" s="52">
        <f>D6+D10+D13+D14</f>
        <v>253</v>
      </c>
      <c r="E19" s="52">
        <f>E6+E10+E13+E14</f>
        <v>266</v>
      </c>
      <c r="F19" s="52">
        <f>F6+F10+F13+F14</f>
        <v>265</v>
      </c>
      <c r="G19" s="116">
        <f t="shared" si="0"/>
        <v>-0.3759398496240629</v>
      </c>
      <c r="H19" s="56">
        <f t="shared" si="1"/>
        <v>3.380700898118194</v>
      </c>
      <c r="I19" s="35"/>
    </row>
    <row r="20" spans="1:8" s="42" customFormat="1" ht="31.5" customHeight="1">
      <c r="A20" s="157" t="s">
        <v>45</v>
      </c>
      <c r="B20" s="80">
        <v>3</v>
      </c>
      <c r="C20" s="80">
        <v>4</v>
      </c>
      <c r="D20" s="80">
        <v>3</v>
      </c>
      <c r="E20" s="80">
        <v>2</v>
      </c>
      <c r="F20" s="80">
        <v>3</v>
      </c>
      <c r="G20" s="158">
        <f t="shared" si="0"/>
        <v>50</v>
      </c>
      <c r="H20" s="79">
        <f t="shared" si="1"/>
        <v>0</v>
      </c>
    </row>
    <row r="21" spans="1:8" s="42" customFormat="1" ht="23.25" customHeight="1">
      <c r="A21" s="155" t="s">
        <v>34</v>
      </c>
      <c r="B21" s="156">
        <f>B19+B20</f>
        <v>235</v>
      </c>
      <c r="C21" s="156">
        <f>C19+C20</f>
        <v>249.83082259456978</v>
      </c>
      <c r="D21" s="156">
        <f>D19+D20</f>
        <v>256</v>
      </c>
      <c r="E21" s="156">
        <f>E19+E20</f>
        <v>268</v>
      </c>
      <c r="F21" s="156">
        <f>F19+F20</f>
        <v>268</v>
      </c>
      <c r="G21" s="134">
        <f t="shared" si="0"/>
        <v>0</v>
      </c>
      <c r="H21" s="75">
        <f t="shared" si="1"/>
        <v>3.339589712154445</v>
      </c>
    </row>
    <row r="22" spans="1:8" s="7" customFormat="1" ht="24.75" customHeight="1">
      <c r="A22" s="483" t="s">
        <v>40</v>
      </c>
      <c r="B22" s="483"/>
      <c r="C22" s="483"/>
      <c r="D22" s="483"/>
      <c r="E22" s="483"/>
      <c r="F22" s="483"/>
      <c r="G22" s="483"/>
      <c r="H22" s="483"/>
    </row>
    <row r="23" spans="1:8" s="7" customFormat="1" ht="11.25">
      <c r="A23" s="7" t="s">
        <v>58</v>
      </c>
      <c r="B23" s="148"/>
      <c r="C23" s="148"/>
      <c r="D23" s="148"/>
      <c r="E23" s="148"/>
      <c r="F23" s="148"/>
      <c r="G23" s="48"/>
      <c r="H23" s="149"/>
    </row>
    <row r="24" spans="1:6" s="7" customFormat="1" ht="11.25">
      <c r="A24" s="7" t="s">
        <v>59</v>
      </c>
      <c r="B24" s="43"/>
      <c r="C24" s="43"/>
      <c r="D24" s="43"/>
      <c r="E24" s="43"/>
      <c r="F24" s="43"/>
    </row>
    <row r="25" spans="1:6" ht="11.25">
      <c r="A25" s="7"/>
      <c r="B25" s="43"/>
      <c r="C25" s="43"/>
      <c r="D25" s="43"/>
      <c r="E25" s="43"/>
      <c r="F25" s="43"/>
    </row>
    <row r="26" spans="1:6" ht="11.25">
      <c r="A26" s="44"/>
      <c r="B26" s="43"/>
      <c r="C26" s="43"/>
      <c r="D26" s="43"/>
      <c r="E26" s="43"/>
      <c r="F26" s="43"/>
    </row>
    <row r="27" spans="1:6" ht="11.25">
      <c r="A27" s="45"/>
      <c r="B27" s="43"/>
      <c r="C27" s="43"/>
      <c r="D27" s="43"/>
      <c r="E27" s="43"/>
      <c r="F27" s="43"/>
    </row>
    <row r="28" spans="2:6" ht="11.25">
      <c r="B28" s="7"/>
      <c r="C28" s="7"/>
      <c r="D28" s="7"/>
      <c r="E28" s="7"/>
      <c r="F28" s="7"/>
    </row>
  </sheetData>
  <sheetProtection/>
  <mergeCells count="2">
    <mergeCell ref="B3:F3"/>
    <mergeCell ref="A22:H22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3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9.28125" style="2" customWidth="1"/>
    <col min="2" max="11" width="8.140625" style="2" hidden="1" customWidth="1"/>
    <col min="12" max="16" width="8.140625" style="2" customWidth="1"/>
    <col min="17" max="18" width="9.421875" style="2" customWidth="1"/>
    <col min="19" max="19" width="8.57421875" style="2" customWidth="1"/>
    <col min="20" max="20" width="12.7109375" style="2" customWidth="1"/>
    <col min="21" max="16384" width="11.421875" style="2" customWidth="1"/>
  </cols>
  <sheetData>
    <row r="1" spans="1:18" ht="11.25">
      <c r="A1" s="46" t="s">
        <v>60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1"/>
      <c r="M1" s="1"/>
      <c r="N1" s="1"/>
      <c r="O1" s="1"/>
      <c r="P1" s="1"/>
      <c r="Q1" s="1"/>
      <c r="R1" s="1"/>
    </row>
    <row r="2" spans="1:18" ht="11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1"/>
      <c r="M2" s="1"/>
      <c r="N2" s="1"/>
      <c r="O2" s="1"/>
      <c r="P2" s="1"/>
      <c r="Q2" s="1"/>
      <c r="R2" s="1"/>
    </row>
    <row r="3" spans="1:18" ht="54" customHeight="1">
      <c r="A3" s="486" t="s">
        <v>22</v>
      </c>
      <c r="B3" s="160" t="s">
        <v>9</v>
      </c>
      <c r="C3" s="160"/>
      <c r="D3" s="160"/>
      <c r="E3" s="160"/>
      <c r="F3" s="160"/>
      <c r="G3" s="160"/>
      <c r="H3" s="160"/>
      <c r="I3" s="160"/>
      <c r="J3" s="160"/>
      <c r="K3" s="160"/>
      <c r="L3" s="485" t="s">
        <v>9</v>
      </c>
      <c r="M3" s="485"/>
      <c r="N3" s="485"/>
      <c r="O3" s="485"/>
      <c r="P3" s="485"/>
      <c r="Q3" s="50" t="s">
        <v>3</v>
      </c>
      <c r="R3" s="50" t="s">
        <v>2</v>
      </c>
    </row>
    <row r="4" spans="1:18" ht="18.75" customHeight="1">
      <c r="A4" s="489"/>
      <c r="B4" s="85">
        <v>1993</v>
      </c>
      <c r="C4" s="85">
        <v>1994</v>
      </c>
      <c r="D4" s="51">
        <v>1995</v>
      </c>
      <c r="E4" s="85">
        <v>1996</v>
      </c>
      <c r="F4" s="51">
        <v>1997</v>
      </c>
      <c r="G4" s="85">
        <v>1998</v>
      </c>
      <c r="H4" s="51">
        <v>1999</v>
      </c>
      <c r="I4" s="51">
        <v>2000</v>
      </c>
      <c r="J4" s="51">
        <v>2001</v>
      </c>
      <c r="K4" s="51">
        <v>2002</v>
      </c>
      <c r="L4" s="67">
        <v>2003</v>
      </c>
      <c r="M4" s="67">
        <v>2004</v>
      </c>
      <c r="N4" s="67">
        <v>2005</v>
      </c>
      <c r="O4" s="67">
        <v>2006</v>
      </c>
      <c r="P4" s="67">
        <v>2007</v>
      </c>
      <c r="Q4" s="30" t="s">
        <v>29</v>
      </c>
      <c r="R4" s="30" t="s">
        <v>30</v>
      </c>
    </row>
    <row r="5" spans="1:19" s="6" customFormat="1" ht="18.75" customHeight="1">
      <c r="A5" s="65" t="s">
        <v>11</v>
      </c>
      <c r="B5" s="52">
        <f aca="true" t="shared" si="0" ref="B5:P5">B6+B10+B13</f>
        <v>173200</v>
      </c>
      <c r="C5" s="52">
        <f t="shared" si="0"/>
        <v>176127</v>
      </c>
      <c r="D5" s="52">
        <f t="shared" si="0"/>
        <v>178335</v>
      </c>
      <c r="E5" s="52">
        <f t="shared" si="0"/>
        <v>179500</v>
      </c>
      <c r="F5" s="52">
        <f t="shared" si="0"/>
        <v>180400</v>
      </c>
      <c r="G5" s="52">
        <f t="shared" si="0"/>
        <v>180700</v>
      </c>
      <c r="H5" s="52">
        <f t="shared" si="0"/>
        <v>182700</v>
      </c>
      <c r="I5" s="52">
        <f t="shared" si="0"/>
        <v>183100</v>
      </c>
      <c r="J5" s="52">
        <f t="shared" si="0"/>
        <v>173733</v>
      </c>
      <c r="K5" s="52">
        <f t="shared" si="0"/>
        <v>171268</v>
      </c>
      <c r="L5" s="52">
        <f t="shared" si="0"/>
        <v>8414</v>
      </c>
      <c r="M5" s="52">
        <f t="shared" si="0"/>
        <v>8780</v>
      </c>
      <c r="N5" s="52">
        <f t="shared" si="0"/>
        <v>8992</v>
      </c>
      <c r="O5" s="52">
        <f t="shared" si="0"/>
        <v>8996</v>
      </c>
      <c r="P5" s="52">
        <f t="shared" si="0"/>
        <v>8796</v>
      </c>
      <c r="Q5" s="55">
        <f aca="true" t="shared" si="1" ref="Q5:Q15">100*(P5/O5-1)</f>
        <v>-2.223210315695867</v>
      </c>
      <c r="R5" s="56">
        <f aca="true" t="shared" si="2" ref="R5:R15">100*(POWER(P5/L5,0.25)-1)</f>
        <v>1.1161855697715328</v>
      </c>
      <c r="S5" s="37"/>
    </row>
    <row r="6" spans="1:20" s="6" customFormat="1" ht="15" customHeight="1">
      <c r="A6" s="53" t="s">
        <v>49</v>
      </c>
      <c r="B6" s="54">
        <f>SUM(B7:B9)</f>
        <v>111000</v>
      </c>
      <c r="C6" s="54">
        <f>SUM(C7:C9)</f>
        <v>112019</v>
      </c>
      <c r="D6" s="54">
        <f>SUM(D7:D9)</f>
        <v>114015</v>
      </c>
      <c r="E6" s="54">
        <v>114300</v>
      </c>
      <c r="F6" s="54">
        <v>114500</v>
      </c>
      <c r="G6" s="54">
        <f aca="true" t="shared" si="3" ref="G6:P6">SUM(G7:G9)</f>
        <v>115100</v>
      </c>
      <c r="H6" s="54">
        <f t="shared" si="3"/>
        <v>116500</v>
      </c>
      <c r="I6" s="54">
        <f t="shared" si="3"/>
        <v>116500</v>
      </c>
      <c r="J6" s="54">
        <f t="shared" si="3"/>
        <v>112525</v>
      </c>
      <c r="K6" s="54">
        <f t="shared" si="3"/>
        <v>110540</v>
      </c>
      <c r="L6" s="54">
        <f t="shared" si="3"/>
        <v>5848</v>
      </c>
      <c r="M6" s="54">
        <f t="shared" si="3"/>
        <v>6267</v>
      </c>
      <c r="N6" s="54">
        <f t="shared" si="3"/>
        <v>6340</v>
      </c>
      <c r="O6" s="54">
        <f t="shared" si="3"/>
        <v>6293</v>
      </c>
      <c r="P6" s="54">
        <f t="shared" si="3"/>
        <v>6301</v>
      </c>
      <c r="Q6" s="55">
        <f t="shared" si="1"/>
        <v>0.12712537740346974</v>
      </c>
      <c r="R6" s="56">
        <f t="shared" si="2"/>
        <v>1.8827195196397417</v>
      </c>
      <c r="S6" s="37"/>
      <c r="T6" s="159"/>
    </row>
    <row r="7" spans="1:22" s="6" customFormat="1" ht="15" customHeight="1">
      <c r="A7" s="57" t="s">
        <v>41</v>
      </c>
      <c r="B7" s="58">
        <v>92400</v>
      </c>
      <c r="C7" s="58">
        <f>87277+6502</f>
        <v>93779</v>
      </c>
      <c r="D7" s="58">
        <f>89223+6213</f>
        <v>95436</v>
      </c>
      <c r="E7" s="58"/>
      <c r="F7" s="58"/>
      <c r="G7" s="58">
        <f>90100+6400</f>
        <v>96500</v>
      </c>
      <c r="H7" s="58">
        <f>91500+6100</f>
        <v>97600</v>
      </c>
      <c r="I7" s="58">
        <f>92800+5700</f>
        <v>98500</v>
      </c>
      <c r="J7" s="58">
        <v>93853</v>
      </c>
      <c r="K7" s="58">
        <v>92335</v>
      </c>
      <c r="L7" s="58">
        <v>5835</v>
      </c>
      <c r="M7" s="58">
        <v>6221</v>
      </c>
      <c r="N7" s="58">
        <v>6314</v>
      </c>
      <c r="O7" s="58">
        <v>6207</v>
      </c>
      <c r="P7" s="58">
        <v>6195</v>
      </c>
      <c r="Q7" s="59">
        <f t="shared" si="1"/>
        <v>-0.19333011116481336</v>
      </c>
      <c r="R7" s="60">
        <f t="shared" si="2"/>
        <v>1.5079629712952736</v>
      </c>
      <c r="S7" s="37"/>
      <c r="T7" s="38"/>
      <c r="U7" s="38"/>
      <c r="V7" s="38"/>
    </row>
    <row r="8" spans="1:19" s="6" customFormat="1" ht="15" customHeight="1">
      <c r="A8" s="57" t="s">
        <v>13</v>
      </c>
      <c r="B8" s="58">
        <v>15100</v>
      </c>
      <c r="C8" s="58">
        <v>15078</v>
      </c>
      <c r="D8" s="58">
        <v>15222</v>
      </c>
      <c r="E8" s="58"/>
      <c r="F8" s="58"/>
      <c r="G8" s="58">
        <v>15300</v>
      </c>
      <c r="H8" s="58">
        <v>15000</v>
      </c>
      <c r="I8" s="58">
        <v>14600</v>
      </c>
      <c r="J8" s="58">
        <v>15082</v>
      </c>
      <c r="K8" s="58">
        <v>14748</v>
      </c>
      <c r="L8" s="58">
        <v>0</v>
      </c>
      <c r="M8" s="58">
        <v>0</v>
      </c>
      <c r="N8" s="58">
        <v>0</v>
      </c>
      <c r="O8" s="58">
        <v>60</v>
      </c>
      <c r="P8" s="58">
        <v>60</v>
      </c>
      <c r="Q8" s="59">
        <f t="shared" si="1"/>
        <v>0</v>
      </c>
      <c r="R8" s="64" t="s">
        <v>39</v>
      </c>
      <c r="S8" s="37"/>
    </row>
    <row r="9" spans="1:19" s="6" customFormat="1" ht="15" customHeight="1">
      <c r="A9" s="61" t="s">
        <v>16</v>
      </c>
      <c r="B9" s="58">
        <v>3500</v>
      </c>
      <c r="C9" s="58">
        <v>3162</v>
      </c>
      <c r="D9" s="58">
        <v>3357</v>
      </c>
      <c r="E9" s="58"/>
      <c r="F9" s="58"/>
      <c r="G9" s="58">
        <v>3300</v>
      </c>
      <c r="H9" s="58">
        <v>3900</v>
      </c>
      <c r="I9" s="58">
        <v>3400</v>
      </c>
      <c r="J9" s="58">
        <v>3590</v>
      </c>
      <c r="K9" s="58">
        <v>3457</v>
      </c>
      <c r="L9" s="58">
        <v>13</v>
      </c>
      <c r="M9" s="58">
        <v>46</v>
      </c>
      <c r="N9" s="58">
        <v>26</v>
      </c>
      <c r="O9" s="58">
        <v>26</v>
      </c>
      <c r="P9" s="58">
        <v>46</v>
      </c>
      <c r="Q9" s="59">
        <f t="shared" si="1"/>
        <v>76.92307692307692</v>
      </c>
      <c r="R9" s="60">
        <f t="shared" si="2"/>
        <v>37.152465754426764</v>
      </c>
      <c r="S9" s="37"/>
    </row>
    <row r="10" spans="1:19" s="6" customFormat="1" ht="15" customHeight="1">
      <c r="A10" s="62" t="s">
        <v>50</v>
      </c>
      <c r="B10" s="54">
        <f>SUM(B11:B12)</f>
        <v>50400</v>
      </c>
      <c r="C10" s="54">
        <f>SUM(C11:C12)</f>
        <v>51944</v>
      </c>
      <c r="D10" s="54">
        <f>SUM(D11:D12)</f>
        <v>52669</v>
      </c>
      <c r="E10" s="54">
        <v>54000</v>
      </c>
      <c r="F10" s="54">
        <v>55000</v>
      </c>
      <c r="G10" s="54">
        <f aca="true" t="shared" si="4" ref="G10:P10">SUM(G11:G12)</f>
        <v>55100</v>
      </c>
      <c r="H10" s="54">
        <f t="shared" si="4"/>
        <v>56100</v>
      </c>
      <c r="I10" s="54">
        <f t="shared" si="4"/>
        <v>56400</v>
      </c>
      <c r="J10" s="54">
        <f t="shared" si="4"/>
        <v>51697</v>
      </c>
      <c r="K10" s="54">
        <f t="shared" si="4"/>
        <v>51636</v>
      </c>
      <c r="L10" s="54">
        <f t="shared" si="4"/>
        <v>263</v>
      </c>
      <c r="M10" s="54">
        <f t="shared" si="4"/>
        <v>199</v>
      </c>
      <c r="N10" s="54">
        <f t="shared" si="4"/>
        <v>232</v>
      </c>
      <c r="O10" s="54">
        <f t="shared" si="4"/>
        <v>188</v>
      </c>
      <c r="P10" s="54">
        <f t="shared" si="4"/>
        <v>138</v>
      </c>
      <c r="Q10" s="55">
        <f t="shared" si="1"/>
        <v>-26.595744680851062</v>
      </c>
      <c r="R10" s="56">
        <f t="shared" si="2"/>
        <v>-14.889952189947774</v>
      </c>
      <c r="S10" s="37"/>
    </row>
    <row r="11" spans="1:19" s="6" customFormat="1" ht="15" customHeight="1">
      <c r="A11" s="57" t="s">
        <v>41</v>
      </c>
      <c r="B11" s="58">
        <v>47300</v>
      </c>
      <c r="C11" s="58">
        <v>48647</v>
      </c>
      <c r="D11" s="58">
        <v>49196</v>
      </c>
      <c r="E11" s="58"/>
      <c r="F11" s="58"/>
      <c r="G11" s="58">
        <v>51600</v>
      </c>
      <c r="H11" s="58">
        <v>52900</v>
      </c>
      <c r="I11" s="58">
        <v>53300</v>
      </c>
      <c r="J11" s="58">
        <v>48764</v>
      </c>
      <c r="K11" s="58">
        <v>48816</v>
      </c>
      <c r="L11" s="58">
        <v>247</v>
      </c>
      <c r="M11" s="58">
        <v>183</v>
      </c>
      <c r="N11" s="58">
        <v>216</v>
      </c>
      <c r="O11" s="58">
        <v>188</v>
      </c>
      <c r="P11" s="58">
        <v>138</v>
      </c>
      <c r="Q11" s="59">
        <f t="shared" si="1"/>
        <v>-26.595744680851062</v>
      </c>
      <c r="R11" s="60">
        <f t="shared" si="2"/>
        <v>-13.543921401125857</v>
      </c>
      <c r="S11" s="37"/>
    </row>
    <row r="12" spans="1:19" s="6" customFormat="1" ht="15" customHeight="1">
      <c r="A12" s="63" t="s">
        <v>14</v>
      </c>
      <c r="B12" s="161">
        <v>3100</v>
      </c>
      <c r="C12" s="161">
        <v>3297</v>
      </c>
      <c r="D12" s="161">
        <v>3473</v>
      </c>
      <c r="E12" s="161"/>
      <c r="F12" s="161"/>
      <c r="G12" s="161">
        <v>3500</v>
      </c>
      <c r="H12" s="161">
        <v>3200</v>
      </c>
      <c r="I12" s="161">
        <v>3100</v>
      </c>
      <c r="J12" s="161">
        <v>2933</v>
      </c>
      <c r="K12" s="161">
        <v>2820</v>
      </c>
      <c r="L12" s="58">
        <v>16</v>
      </c>
      <c r="M12" s="58">
        <v>16</v>
      </c>
      <c r="N12" s="58">
        <v>16</v>
      </c>
      <c r="O12" s="58">
        <v>0</v>
      </c>
      <c r="P12" s="58">
        <v>0</v>
      </c>
      <c r="Q12" s="59" t="s">
        <v>39</v>
      </c>
      <c r="R12" s="60">
        <f t="shared" si="2"/>
        <v>-100</v>
      </c>
      <c r="S12" s="37"/>
    </row>
    <row r="13" spans="1:19" s="6" customFormat="1" ht="15" customHeight="1">
      <c r="A13" s="62" t="s">
        <v>1</v>
      </c>
      <c r="B13" s="52">
        <v>11800</v>
      </c>
      <c r="C13" s="52">
        <v>12164</v>
      </c>
      <c r="D13" s="52">
        <v>11651</v>
      </c>
      <c r="E13" s="52">
        <v>11200</v>
      </c>
      <c r="F13" s="52">
        <v>10900</v>
      </c>
      <c r="G13" s="52">
        <v>10500</v>
      </c>
      <c r="H13" s="52">
        <v>10100</v>
      </c>
      <c r="I13" s="52">
        <v>10200</v>
      </c>
      <c r="J13" s="52">
        <v>9511</v>
      </c>
      <c r="K13" s="52">
        <v>9092</v>
      </c>
      <c r="L13" s="52">
        <v>2303</v>
      </c>
      <c r="M13" s="52">
        <v>2314</v>
      </c>
      <c r="N13" s="52">
        <v>2420</v>
      </c>
      <c r="O13" s="52">
        <v>2515</v>
      </c>
      <c r="P13" s="52">
        <v>2357</v>
      </c>
      <c r="Q13" s="55">
        <f t="shared" si="1"/>
        <v>-6.282306163021866</v>
      </c>
      <c r="R13" s="56">
        <f t="shared" si="2"/>
        <v>0.5811069918986167</v>
      </c>
      <c r="S13" s="37"/>
    </row>
    <row r="14" spans="1:19" s="6" customFormat="1" ht="15" customHeight="1">
      <c r="A14" s="163" t="s">
        <v>10</v>
      </c>
      <c r="B14" s="69">
        <f>SUM(B15:B18)</f>
        <v>25600</v>
      </c>
      <c r="C14" s="69">
        <f>SUM(C15:C18)</f>
        <v>29447</v>
      </c>
      <c r="D14" s="69">
        <f>SUM(D15:D18)</f>
        <v>31825</v>
      </c>
      <c r="E14" s="69">
        <f>21200+12600</f>
        <v>33800</v>
      </c>
      <c r="F14" s="69">
        <f>22700+12800</f>
        <v>35500</v>
      </c>
      <c r="G14" s="69">
        <f>23300+13200</f>
        <v>36500</v>
      </c>
      <c r="H14" s="69">
        <v>38300</v>
      </c>
      <c r="I14" s="69">
        <v>41335</v>
      </c>
      <c r="J14" s="69">
        <v>55660</v>
      </c>
      <c r="K14" s="69">
        <v>64849</v>
      </c>
      <c r="L14" s="69">
        <v>570</v>
      </c>
      <c r="M14" s="69">
        <v>595</v>
      </c>
      <c r="N14" s="69">
        <v>600</v>
      </c>
      <c r="O14" s="69">
        <v>1165</v>
      </c>
      <c r="P14" s="69">
        <v>1463</v>
      </c>
      <c r="Q14" s="70">
        <f t="shared" si="1"/>
        <v>25.579399141630898</v>
      </c>
      <c r="R14" s="71">
        <f t="shared" si="2"/>
        <v>26.573377088537953</v>
      </c>
      <c r="S14" s="37"/>
    </row>
    <row r="15" spans="1:19" s="6" customFormat="1" ht="15" customHeight="1">
      <c r="A15" s="57" t="s">
        <v>41</v>
      </c>
      <c r="B15" s="58">
        <v>18300</v>
      </c>
      <c r="C15" s="58">
        <v>21578</v>
      </c>
      <c r="D15" s="58">
        <v>23888</v>
      </c>
      <c r="E15" s="58"/>
      <c r="F15" s="58"/>
      <c r="G15" s="58">
        <v>28700</v>
      </c>
      <c r="H15" s="58"/>
      <c r="I15" s="58"/>
      <c r="J15" s="58"/>
      <c r="K15" s="58"/>
      <c r="L15" s="58">
        <v>540</v>
      </c>
      <c r="M15" s="58">
        <v>575</v>
      </c>
      <c r="N15" s="58">
        <v>560</v>
      </c>
      <c r="O15" s="58">
        <v>1100</v>
      </c>
      <c r="P15" s="58">
        <v>1273</v>
      </c>
      <c r="Q15" s="59">
        <f t="shared" si="1"/>
        <v>15.727272727272723</v>
      </c>
      <c r="R15" s="60">
        <f t="shared" si="2"/>
        <v>23.910657357857048</v>
      </c>
      <c r="S15" s="37"/>
    </row>
    <row r="16" spans="1:19" s="6" customFormat="1" ht="15" customHeight="1">
      <c r="A16" s="57" t="s">
        <v>13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 t="s">
        <v>39</v>
      </c>
      <c r="M16" s="58" t="s">
        <v>39</v>
      </c>
      <c r="N16" s="58" t="s">
        <v>39</v>
      </c>
      <c r="O16" s="58" t="s">
        <v>39</v>
      </c>
      <c r="P16" s="58">
        <v>0</v>
      </c>
      <c r="Q16" s="59" t="s">
        <v>39</v>
      </c>
      <c r="R16" s="64" t="s">
        <v>39</v>
      </c>
      <c r="S16" s="37"/>
    </row>
    <row r="17" spans="1:19" s="6" customFormat="1" ht="15" customHeight="1">
      <c r="A17" s="57" t="s">
        <v>14</v>
      </c>
      <c r="B17" s="58">
        <v>7300</v>
      </c>
      <c r="C17" s="58">
        <v>7869</v>
      </c>
      <c r="D17" s="58">
        <v>7937</v>
      </c>
      <c r="E17" s="58"/>
      <c r="F17" s="58"/>
      <c r="G17" s="58">
        <v>7600</v>
      </c>
      <c r="H17" s="58"/>
      <c r="I17" s="58"/>
      <c r="J17" s="58"/>
      <c r="K17" s="58"/>
      <c r="L17" s="58">
        <v>30</v>
      </c>
      <c r="M17" s="58">
        <v>20</v>
      </c>
      <c r="N17" s="58">
        <v>20</v>
      </c>
      <c r="O17" s="58">
        <v>20</v>
      </c>
      <c r="P17" s="58">
        <v>0</v>
      </c>
      <c r="Q17" s="59">
        <f aca="true" t="shared" si="5" ref="Q17:Q23">100*(P17/O17-1)</f>
        <v>-100</v>
      </c>
      <c r="R17" s="60">
        <f>100*(POWER(P17/L17,0.25)-1)</f>
        <v>-100</v>
      </c>
      <c r="S17" s="37"/>
    </row>
    <row r="18" spans="1:21" s="6" customFormat="1" ht="15" customHeight="1">
      <c r="A18" s="164" t="s">
        <v>15</v>
      </c>
      <c r="B18" s="127" t="s">
        <v>31</v>
      </c>
      <c r="C18" s="127"/>
      <c r="D18" s="127"/>
      <c r="E18" s="127"/>
      <c r="F18" s="127"/>
      <c r="G18" s="127" t="s">
        <v>31</v>
      </c>
      <c r="H18" s="127"/>
      <c r="I18" s="127"/>
      <c r="J18" s="127"/>
      <c r="K18" s="127"/>
      <c r="L18" s="127">
        <v>0</v>
      </c>
      <c r="M18" s="127">
        <v>0</v>
      </c>
      <c r="N18" s="127">
        <v>20</v>
      </c>
      <c r="O18" s="127">
        <v>45</v>
      </c>
      <c r="P18" s="127">
        <v>190</v>
      </c>
      <c r="Q18" s="165">
        <f t="shared" si="5"/>
        <v>322.22222222222223</v>
      </c>
      <c r="R18" s="144" t="s">
        <v>39</v>
      </c>
      <c r="S18" s="37"/>
      <c r="U18" s="40"/>
    </row>
    <row r="19" spans="1:26" s="6" customFormat="1" ht="15" customHeight="1">
      <c r="A19" s="62" t="s">
        <v>0</v>
      </c>
      <c r="B19" s="52">
        <f aca="true" t="shared" si="6" ref="B19:P19">B5+B14</f>
        <v>198800</v>
      </c>
      <c r="C19" s="52">
        <f t="shared" si="6"/>
        <v>205574</v>
      </c>
      <c r="D19" s="52">
        <f t="shared" si="6"/>
        <v>210160</v>
      </c>
      <c r="E19" s="52">
        <f t="shared" si="6"/>
        <v>213300</v>
      </c>
      <c r="F19" s="52">
        <f t="shared" si="6"/>
        <v>215900</v>
      </c>
      <c r="G19" s="52">
        <f t="shared" si="6"/>
        <v>217200</v>
      </c>
      <c r="H19" s="52">
        <f t="shared" si="6"/>
        <v>221000</v>
      </c>
      <c r="I19" s="52">
        <f t="shared" si="6"/>
        <v>224435</v>
      </c>
      <c r="J19" s="52">
        <f t="shared" si="6"/>
        <v>229393</v>
      </c>
      <c r="K19" s="52">
        <f t="shared" si="6"/>
        <v>236117</v>
      </c>
      <c r="L19" s="52">
        <f t="shared" si="6"/>
        <v>8984</v>
      </c>
      <c r="M19" s="52">
        <f t="shared" si="6"/>
        <v>9375</v>
      </c>
      <c r="N19" s="52">
        <f t="shared" si="6"/>
        <v>9592</v>
      </c>
      <c r="O19" s="52">
        <f t="shared" si="6"/>
        <v>10161</v>
      </c>
      <c r="P19" s="52">
        <f t="shared" si="6"/>
        <v>10259</v>
      </c>
      <c r="Q19" s="55">
        <f t="shared" si="5"/>
        <v>0.9644720007873309</v>
      </c>
      <c r="R19" s="56">
        <f>100*(POWER(P19/L19,0.25)-1)</f>
        <v>3.3734049941098743</v>
      </c>
      <c r="S19" s="37"/>
      <c r="T19" s="42"/>
      <c r="U19" s="42"/>
      <c r="V19" s="42"/>
      <c r="W19" s="42"/>
      <c r="X19" s="42"/>
      <c r="Y19" s="42"/>
      <c r="Z19" s="42"/>
    </row>
    <row r="20" spans="1:19" s="42" customFormat="1" ht="15" customHeight="1">
      <c r="A20" s="68" t="s">
        <v>36</v>
      </c>
      <c r="B20" s="167">
        <v>65300</v>
      </c>
      <c r="C20" s="167">
        <v>64930</v>
      </c>
      <c r="D20" s="167">
        <v>63030</v>
      </c>
      <c r="E20" s="168">
        <f>60600*1.05</f>
        <v>63630</v>
      </c>
      <c r="F20" s="168">
        <f>61600*1.05</f>
        <v>64680</v>
      </c>
      <c r="G20" s="167">
        <v>66137</v>
      </c>
      <c r="H20" s="168">
        <v>65690</v>
      </c>
      <c r="I20" s="168">
        <v>64223</v>
      </c>
      <c r="J20" s="168">
        <v>62837</v>
      </c>
      <c r="K20" s="168">
        <v>62275</v>
      </c>
      <c r="L20" s="139">
        <v>150</v>
      </c>
      <c r="M20" s="139">
        <v>186</v>
      </c>
      <c r="N20" s="139">
        <v>176</v>
      </c>
      <c r="O20" s="139">
        <v>216</v>
      </c>
      <c r="P20" s="139">
        <v>215</v>
      </c>
      <c r="Q20" s="169">
        <f t="shared" si="5"/>
        <v>-0.462962962962965</v>
      </c>
      <c r="R20" s="142">
        <f>100*(POWER(P20/L20,0.25)-1)</f>
        <v>9.417503158218011</v>
      </c>
      <c r="S20" s="35"/>
    </row>
    <row r="21" spans="1:19" s="42" customFormat="1" ht="16.5" customHeight="1">
      <c r="A21" s="162" t="s">
        <v>37</v>
      </c>
      <c r="B21" s="58" t="s">
        <v>32</v>
      </c>
      <c r="C21" s="58"/>
      <c r="D21" s="58"/>
      <c r="E21" s="58"/>
      <c r="F21" s="58"/>
      <c r="G21" s="58" t="s">
        <v>32</v>
      </c>
      <c r="H21" s="58"/>
      <c r="I21" s="58"/>
      <c r="J21" s="58"/>
      <c r="K21" s="58"/>
      <c r="L21" s="58" t="s">
        <v>44</v>
      </c>
      <c r="M21" s="58" t="s">
        <v>44</v>
      </c>
      <c r="N21" s="58">
        <v>156</v>
      </c>
      <c r="O21" s="58">
        <v>80</v>
      </c>
      <c r="P21" s="58">
        <v>135</v>
      </c>
      <c r="Q21" s="59">
        <f t="shared" si="5"/>
        <v>68.75</v>
      </c>
      <c r="R21" s="64" t="s">
        <v>39</v>
      </c>
      <c r="S21" s="35"/>
    </row>
    <row r="22" spans="1:19" s="42" customFormat="1" ht="16.5" customHeight="1">
      <c r="A22" s="170" t="s">
        <v>38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 t="s">
        <v>44</v>
      </c>
      <c r="M22" s="127" t="s">
        <v>44</v>
      </c>
      <c r="N22" s="127">
        <v>20</v>
      </c>
      <c r="O22" s="127">
        <v>136</v>
      </c>
      <c r="P22" s="127">
        <v>80</v>
      </c>
      <c r="Q22" s="165">
        <f t="shared" si="5"/>
        <v>-41.17647058823529</v>
      </c>
      <c r="R22" s="144" t="s">
        <v>39</v>
      </c>
      <c r="S22" s="35"/>
    </row>
    <row r="23" spans="1:23" s="42" customFormat="1" ht="17.25" customHeight="1">
      <c r="A23" s="166" t="s">
        <v>33</v>
      </c>
      <c r="B23" s="73">
        <f aca="true" t="shared" si="7" ref="B23:P23">B19+B20</f>
        <v>264100</v>
      </c>
      <c r="C23" s="73">
        <f t="shared" si="7"/>
        <v>270504</v>
      </c>
      <c r="D23" s="73">
        <f t="shared" si="7"/>
        <v>273190</v>
      </c>
      <c r="E23" s="73">
        <f t="shared" si="7"/>
        <v>276930</v>
      </c>
      <c r="F23" s="73">
        <f t="shared" si="7"/>
        <v>280580</v>
      </c>
      <c r="G23" s="73">
        <f t="shared" si="7"/>
        <v>283337</v>
      </c>
      <c r="H23" s="73">
        <f t="shared" si="7"/>
        <v>286690</v>
      </c>
      <c r="I23" s="73">
        <f t="shared" si="7"/>
        <v>288658</v>
      </c>
      <c r="J23" s="73">
        <f t="shared" si="7"/>
        <v>292230</v>
      </c>
      <c r="K23" s="73">
        <f t="shared" si="7"/>
        <v>298392</v>
      </c>
      <c r="L23" s="73">
        <f t="shared" si="7"/>
        <v>9134</v>
      </c>
      <c r="M23" s="73">
        <f t="shared" si="7"/>
        <v>9561</v>
      </c>
      <c r="N23" s="73">
        <f t="shared" si="7"/>
        <v>9768</v>
      </c>
      <c r="O23" s="73">
        <f t="shared" si="7"/>
        <v>10377</v>
      </c>
      <c r="P23" s="73">
        <f t="shared" si="7"/>
        <v>10474</v>
      </c>
      <c r="Q23" s="74">
        <f t="shared" si="5"/>
        <v>0.9347595644213058</v>
      </c>
      <c r="R23" s="75">
        <f>100*(POWER(P23/L23,0.25)-1)</f>
        <v>3.4815417541984583</v>
      </c>
      <c r="S23" s="35"/>
      <c r="V23" s="7"/>
      <c r="W23" s="7"/>
    </row>
    <row r="24" spans="1:23" s="42" customFormat="1" ht="11.25">
      <c r="A24" s="490" t="s">
        <v>43</v>
      </c>
      <c r="B24" s="490"/>
      <c r="C24" s="490"/>
      <c r="D24" s="490"/>
      <c r="E24" s="490"/>
      <c r="F24" s="490"/>
      <c r="G24" s="490"/>
      <c r="H24" s="490"/>
      <c r="I24" s="490"/>
      <c r="J24" s="490"/>
      <c r="K24" s="490"/>
      <c r="L24" s="490"/>
      <c r="M24" s="490"/>
      <c r="N24" s="490"/>
      <c r="O24" s="490"/>
      <c r="P24" s="490"/>
      <c r="Q24" s="490"/>
      <c r="R24" s="490"/>
      <c r="S24" s="35"/>
      <c r="V24" s="7"/>
      <c r="W24" s="7"/>
    </row>
    <row r="25" spans="1:18" s="7" customFormat="1" ht="11.25">
      <c r="A25" s="42" t="s">
        <v>61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7"/>
      <c r="M25" s="47"/>
      <c r="N25" s="47"/>
      <c r="O25" s="47"/>
      <c r="P25" s="47"/>
      <c r="Q25" s="48"/>
      <c r="R25" s="49"/>
    </row>
    <row r="26" spans="1:18" ht="15.75" customHeight="1">
      <c r="A26" s="9" t="s">
        <v>53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41"/>
      <c r="M26" s="41"/>
      <c r="N26" s="41"/>
      <c r="O26" s="41"/>
      <c r="P26" s="41"/>
      <c r="Q26" s="42"/>
      <c r="R26" s="42"/>
    </row>
    <row r="27" spans="1:16" ht="11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43"/>
      <c r="M27" s="43"/>
      <c r="N27" s="43"/>
      <c r="O27" s="43"/>
      <c r="P27" s="43"/>
    </row>
    <row r="28" spans="1:16" ht="11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43"/>
      <c r="M28" s="43"/>
      <c r="N28" s="43"/>
      <c r="O28" s="43"/>
      <c r="P28" s="43"/>
    </row>
    <row r="29" spans="1:17" ht="12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43"/>
      <c r="M29" s="43"/>
      <c r="N29" s="43"/>
      <c r="O29" s="43"/>
      <c r="P29" s="96"/>
      <c r="Q29" s="96"/>
    </row>
    <row r="30" spans="12:17" ht="11.25">
      <c r="L30" s="7"/>
      <c r="M30" s="7"/>
      <c r="N30" s="7"/>
      <c r="O30" s="7"/>
      <c r="P30" s="7"/>
      <c r="Q30" s="7"/>
    </row>
    <row r="31" ht="11.25">
      <c r="L31" s="7"/>
    </row>
    <row r="32" ht="11.25">
      <c r="L32" s="7"/>
    </row>
    <row r="33" ht="11.25">
      <c r="L33" s="7"/>
    </row>
    <row r="34" ht="11.25">
      <c r="L34" s="7"/>
    </row>
    <row r="35" ht="11.25">
      <c r="L35" s="7"/>
    </row>
    <row r="36" ht="11.25">
      <c r="L36" s="7"/>
    </row>
    <row r="37" ht="11.25">
      <c r="L37" s="7"/>
    </row>
    <row r="38" ht="11.25">
      <c r="L38" s="7"/>
    </row>
    <row r="39" ht="11.25">
      <c r="L39" s="7"/>
    </row>
    <row r="40" ht="11.25">
      <c r="L40" s="7"/>
    </row>
    <row r="41" ht="11.25">
      <c r="L41" s="7"/>
    </row>
    <row r="42" ht="11.25">
      <c r="L42" s="7"/>
    </row>
    <row r="43" ht="11.25">
      <c r="L43" s="7"/>
    </row>
    <row r="44" ht="11.25">
      <c r="L44" s="7"/>
    </row>
    <row r="45" ht="11.25">
      <c r="L45" s="7"/>
    </row>
    <row r="46" ht="11.25">
      <c r="L46" s="7"/>
    </row>
    <row r="47" ht="11.25">
      <c r="L47" s="7"/>
    </row>
    <row r="48" ht="11.25">
      <c r="L48" s="7"/>
    </row>
    <row r="49" ht="11.25">
      <c r="L49" s="7"/>
    </row>
    <row r="50" ht="11.25">
      <c r="L50" s="7"/>
    </row>
    <row r="51" ht="11.25">
      <c r="L51" s="7"/>
    </row>
    <row r="52" ht="11.25">
      <c r="L52" s="7"/>
    </row>
    <row r="53" ht="11.25">
      <c r="L53" s="7"/>
    </row>
    <row r="54" ht="11.25">
      <c r="L54" s="7"/>
    </row>
    <row r="55" ht="11.25">
      <c r="L55" s="7"/>
    </row>
    <row r="56" ht="11.25">
      <c r="L56" s="7"/>
    </row>
    <row r="57" ht="11.25">
      <c r="L57" s="7"/>
    </row>
    <row r="58" ht="11.25">
      <c r="L58" s="7"/>
    </row>
    <row r="59" ht="11.25">
      <c r="L59" s="7"/>
    </row>
    <row r="60" ht="11.25">
      <c r="L60" s="7"/>
    </row>
    <row r="61" ht="11.25">
      <c r="L61" s="7"/>
    </row>
    <row r="62" ht="11.25">
      <c r="L62" s="7"/>
    </row>
    <row r="63" ht="11.25">
      <c r="L63" s="7"/>
    </row>
    <row r="64" ht="11.25">
      <c r="L64" s="7"/>
    </row>
    <row r="65" ht="11.25">
      <c r="L65" s="7"/>
    </row>
    <row r="66" ht="11.25">
      <c r="L66" s="7"/>
    </row>
    <row r="67" ht="11.25">
      <c r="L67" s="7"/>
    </row>
    <row r="68" ht="11.25">
      <c r="L68" s="7"/>
    </row>
    <row r="69" ht="11.25">
      <c r="L69" s="7"/>
    </row>
    <row r="70" ht="11.25">
      <c r="L70" s="7"/>
    </row>
    <row r="71" ht="11.25">
      <c r="L71" s="7"/>
    </row>
    <row r="72" ht="11.25">
      <c r="L72" s="7"/>
    </row>
    <row r="73" ht="11.25">
      <c r="L73" s="7"/>
    </row>
    <row r="74" ht="11.25">
      <c r="L74" s="7"/>
    </row>
    <row r="75" ht="11.25">
      <c r="L75" s="7"/>
    </row>
    <row r="76" ht="11.25">
      <c r="L76" s="7"/>
    </row>
    <row r="77" ht="11.25">
      <c r="L77" s="7"/>
    </row>
    <row r="78" ht="11.25">
      <c r="L78" s="7"/>
    </row>
    <row r="79" ht="11.25">
      <c r="L79" s="7"/>
    </row>
    <row r="80" ht="11.25">
      <c r="L80" s="7"/>
    </row>
    <row r="81" ht="11.25">
      <c r="L81" s="7"/>
    </row>
    <row r="82" ht="11.25">
      <c r="L82" s="7"/>
    </row>
    <row r="83" ht="11.25">
      <c r="L83" s="7"/>
    </row>
    <row r="84" ht="11.25">
      <c r="L84" s="7"/>
    </row>
    <row r="85" ht="11.25">
      <c r="L85" s="7"/>
    </row>
    <row r="86" ht="11.25">
      <c r="L86" s="7"/>
    </row>
    <row r="87" ht="11.25">
      <c r="L87" s="7"/>
    </row>
    <row r="88" ht="11.25">
      <c r="L88" s="7"/>
    </row>
    <row r="89" ht="11.25">
      <c r="L89" s="7"/>
    </row>
    <row r="90" ht="11.25">
      <c r="L90" s="7"/>
    </row>
    <row r="91" ht="11.25">
      <c r="L91" s="7"/>
    </row>
    <row r="92" ht="11.25">
      <c r="L92" s="7"/>
    </row>
    <row r="93" ht="11.25">
      <c r="L93" s="7"/>
    </row>
    <row r="94" ht="11.25">
      <c r="L94" s="7"/>
    </row>
    <row r="95" ht="11.25">
      <c r="L95" s="7"/>
    </row>
    <row r="96" ht="11.25">
      <c r="L96" s="7"/>
    </row>
    <row r="97" ht="11.25">
      <c r="L97" s="7"/>
    </row>
    <row r="98" ht="11.25">
      <c r="L98" s="7"/>
    </row>
    <row r="99" ht="11.25">
      <c r="L99" s="7"/>
    </row>
    <row r="100" ht="11.25">
      <c r="L100" s="7"/>
    </row>
    <row r="101" ht="11.25">
      <c r="L101" s="7"/>
    </row>
    <row r="102" ht="11.25">
      <c r="L102" s="7"/>
    </row>
    <row r="103" ht="11.25">
      <c r="L103" s="7"/>
    </row>
    <row r="104" ht="11.25">
      <c r="L104" s="7"/>
    </row>
    <row r="105" ht="11.25">
      <c r="L105" s="7"/>
    </row>
    <row r="106" ht="11.25">
      <c r="L106" s="7"/>
    </row>
    <row r="107" ht="11.25">
      <c r="L107" s="7"/>
    </row>
    <row r="108" ht="11.25">
      <c r="L108" s="7"/>
    </row>
    <row r="109" ht="11.25">
      <c r="L109" s="7"/>
    </row>
    <row r="110" ht="11.25">
      <c r="L110" s="7"/>
    </row>
    <row r="111" ht="11.25">
      <c r="L111" s="7"/>
    </row>
    <row r="112" ht="11.25">
      <c r="L112" s="7"/>
    </row>
    <row r="113" ht="11.25">
      <c r="L113" s="7"/>
    </row>
    <row r="114" ht="11.25">
      <c r="L114" s="7"/>
    </row>
    <row r="115" ht="11.25">
      <c r="L115" s="7"/>
    </row>
    <row r="116" ht="11.25">
      <c r="L116" s="7"/>
    </row>
    <row r="117" ht="11.25">
      <c r="L117" s="7"/>
    </row>
    <row r="118" ht="11.25">
      <c r="L118" s="7"/>
    </row>
    <row r="119" ht="11.25">
      <c r="L119" s="7"/>
    </row>
    <row r="120" ht="11.25">
      <c r="L120" s="7"/>
    </row>
    <row r="121" ht="11.25">
      <c r="L121" s="7"/>
    </row>
    <row r="122" ht="11.25">
      <c r="L122" s="7"/>
    </row>
    <row r="123" ht="11.25">
      <c r="L123" s="7"/>
    </row>
    <row r="124" ht="11.25">
      <c r="L124" s="7"/>
    </row>
    <row r="125" ht="11.25">
      <c r="L125" s="7"/>
    </row>
    <row r="126" ht="11.25">
      <c r="L126" s="7"/>
    </row>
    <row r="127" ht="11.25">
      <c r="L127" s="7"/>
    </row>
    <row r="128" ht="11.25">
      <c r="L128" s="7"/>
    </row>
    <row r="129" ht="11.25">
      <c r="L129" s="7"/>
    </row>
    <row r="130" ht="11.25">
      <c r="L130" s="7"/>
    </row>
    <row r="131" ht="11.25">
      <c r="L131" s="7"/>
    </row>
    <row r="132" ht="11.25">
      <c r="L132" s="7"/>
    </row>
    <row r="133" ht="11.25">
      <c r="L133" s="7"/>
    </row>
    <row r="134" ht="11.25">
      <c r="L134" s="7"/>
    </row>
    <row r="135" ht="11.25">
      <c r="L135" s="7"/>
    </row>
    <row r="136" ht="11.25">
      <c r="L136" s="7"/>
    </row>
    <row r="137" ht="11.25">
      <c r="L137" s="7"/>
    </row>
    <row r="138" ht="11.25">
      <c r="L138" s="7"/>
    </row>
    <row r="139" ht="11.25">
      <c r="L139" s="7"/>
    </row>
    <row r="140" ht="11.25">
      <c r="L140" s="7"/>
    </row>
    <row r="141" ht="11.25">
      <c r="L141" s="7"/>
    </row>
    <row r="142" ht="11.25">
      <c r="L142" s="7"/>
    </row>
    <row r="143" ht="11.25">
      <c r="L143" s="7"/>
    </row>
    <row r="144" ht="11.25">
      <c r="L144" s="7"/>
    </row>
    <row r="145" ht="11.25">
      <c r="L145" s="7"/>
    </row>
    <row r="146" ht="11.25">
      <c r="L146" s="7"/>
    </row>
    <row r="147" ht="11.25">
      <c r="L147" s="7"/>
    </row>
    <row r="148" ht="11.25">
      <c r="L148" s="7"/>
    </row>
    <row r="149" ht="11.25">
      <c r="L149" s="7"/>
    </row>
    <row r="150" ht="11.25">
      <c r="L150" s="7"/>
    </row>
    <row r="151" ht="11.25">
      <c r="L151" s="7"/>
    </row>
    <row r="152" ht="11.25">
      <c r="L152" s="7"/>
    </row>
    <row r="153" ht="11.25">
      <c r="L153" s="7"/>
    </row>
    <row r="154" ht="11.25">
      <c r="L154" s="7"/>
    </row>
    <row r="155" ht="11.25">
      <c r="L155" s="7"/>
    </row>
    <row r="156" ht="11.25">
      <c r="L156" s="7"/>
    </row>
    <row r="157" ht="11.25">
      <c r="L157" s="7"/>
    </row>
    <row r="158" ht="11.25">
      <c r="L158" s="7"/>
    </row>
    <row r="159" ht="11.25">
      <c r="L159" s="7"/>
    </row>
    <row r="160" ht="11.25">
      <c r="L160" s="7"/>
    </row>
    <row r="161" ht="11.25">
      <c r="L161" s="7"/>
    </row>
    <row r="162" ht="11.25">
      <c r="L162" s="7"/>
    </row>
    <row r="163" ht="11.25">
      <c r="L163" s="7"/>
    </row>
    <row r="164" ht="11.25">
      <c r="L164" s="7"/>
    </row>
    <row r="165" ht="11.25">
      <c r="L165" s="7"/>
    </row>
    <row r="166" ht="11.25">
      <c r="L166" s="7"/>
    </row>
    <row r="167" ht="11.25">
      <c r="L167" s="7"/>
    </row>
    <row r="168" ht="11.25">
      <c r="L168" s="7"/>
    </row>
    <row r="169" ht="11.25">
      <c r="L169" s="7"/>
    </row>
    <row r="170" ht="11.25">
      <c r="L170" s="7"/>
    </row>
    <row r="171" ht="11.25">
      <c r="L171" s="7"/>
    </row>
    <row r="172" ht="11.25">
      <c r="L172" s="7"/>
    </row>
    <row r="173" ht="11.25">
      <c r="L173" s="7"/>
    </row>
    <row r="174" ht="11.25">
      <c r="L174" s="7"/>
    </row>
    <row r="175" ht="11.25">
      <c r="L175" s="7"/>
    </row>
    <row r="176" ht="11.25">
      <c r="L176" s="7"/>
    </row>
    <row r="177" ht="11.25">
      <c r="L177" s="7"/>
    </row>
    <row r="178" ht="11.25">
      <c r="L178" s="7"/>
    </row>
    <row r="179" ht="11.25">
      <c r="L179" s="7"/>
    </row>
    <row r="180" ht="11.25">
      <c r="L180" s="7"/>
    </row>
    <row r="181" ht="11.25">
      <c r="L181" s="7"/>
    </row>
    <row r="182" ht="11.25">
      <c r="L182" s="7"/>
    </row>
    <row r="183" ht="11.25">
      <c r="L183" s="7"/>
    </row>
    <row r="184" ht="11.25">
      <c r="L184" s="7"/>
    </row>
    <row r="185" ht="11.25">
      <c r="L185" s="7"/>
    </row>
    <row r="186" ht="11.25">
      <c r="L186" s="7"/>
    </row>
    <row r="187" ht="11.25">
      <c r="L187" s="7"/>
    </row>
    <row r="188" ht="11.25">
      <c r="L188" s="7"/>
    </row>
    <row r="189" ht="11.25">
      <c r="L189" s="7"/>
    </row>
    <row r="190" ht="11.25">
      <c r="L190" s="7"/>
    </row>
    <row r="191" ht="11.25">
      <c r="L191" s="7"/>
    </row>
    <row r="192" ht="11.25">
      <c r="L192" s="7"/>
    </row>
    <row r="193" ht="11.25">
      <c r="L193" s="7"/>
    </row>
    <row r="194" ht="11.25">
      <c r="L194" s="7"/>
    </row>
    <row r="195" ht="11.25">
      <c r="L195" s="7"/>
    </row>
    <row r="196" ht="11.25">
      <c r="L196" s="7"/>
    </row>
    <row r="197" ht="11.25">
      <c r="L197" s="7"/>
    </row>
    <row r="198" ht="11.25">
      <c r="L198" s="7"/>
    </row>
    <row r="199" ht="11.25">
      <c r="L199" s="7"/>
    </row>
    <row r="200" ht="11.25">
      <c r="L200" s="7"/>
    </row>
    <row r="201" ht="11.25">
      <c r="L201" s="7"/>
    </row>
    <row r="202" ht="11.25">
      <c r="L202" s="7"/>
    </row>
    <row r="203" ht="11.25">
      <c r="L203" s="7"/>
    </row>
    <row r="204" ht="11.25">
      <c r="L204" s="7"/>
    </row>
    <row r="205" ht="11.25">
      <c r="L205" s="7"/>
    </row>
    <row r="206" ht="11.25">
      <c r="L206" s="7"/>
    </row>
    <row r="207" ht="11.25">
      <c r="L207" s="7"/>
    </row>
    <row r="208" ht="11.25">
      <c r="L208" s="7"/>
    </row>
    <row r="209" ht="11.25">
      <c r="L209" s="7"/>
    </row>
    <row r="210" ht="11.25">
      <c r="L210" s="7"/>
    </row>
    <row r="211" ht="11.25">
      <c r="L211" s="7"/>
    </row>
    <row r="212" ht="11.25">
      <c r="L212" s="7"/>
    </row>
    <row r="213" ht="11.25">
      <c r="L213" s="7"/>
    </row>
    <row r="214" ht="11.25">
      <c r="L214" s="7"/>
    </row>
    <row r="215" ht="11.25">
      <c r="L215" s="7"/>
    </row>
    <row r="216" ht="11.25">
      <c r="L216" s="7"/>
    </row>
    <row r="217" ht="11.25">
      <c r="L217" s="7"/>
    </row>
    <row r="218" ht="11.25">
      <c r="L218" s="7"/>
    </row>
    <row r="219" ht="11.25">
      <c r="L219" s="7"/>
    </row>
    <row r="220" ht="11.25">
      <c r="L220" s="7"/>
    </row>
    <row r="221" ht="11.25">
      <c r="L221" s="7"/>
    </row>
    <row r="222" ht="11.25">
      <c r="L222" s="7"/>
    </row>
    <row r="223" ht="11.25">
      <c r="L223" s="7"/>
    </row>
    <row r="224" ht="11.25">
      <c r="L224" s="7"/>
    </row>
    <row r="225" ht="11.25">
      <c r="L225" s="7"/>
    </row>
    <row r="226" ht="11.25">
      <c r="L226" s="7"/>
    </row>
    <row r="227" ht="11.25">
      <c r="L227" s="7"/>
    </row>
    <row r="228" ht="11.25">
      <c r="L228" s="7"/>
    </row>
    <row r="229" ht="11.25">
      <c r="L229" s="7"/>
    </row>
    <row r="230" ht="11.25">
      <c r="L230" s="7"/>
    </row>
    <row r="231" ht="11.25">
      <c r="L231" s="7"/>
    </row>
    <row r="232" ht="11.25">
      <c r="L232" s="7"/>
    </row>
    <row r="233" ht="11.25">
      <c r="L233" s="7"/>
    </row>
    <row r="234" ht="11.25">
      <c r="L234" s="7"/>
    </row>
    <row r="235" ht="11.25">
      <c r="L235" s="7"/>
    </row>
    <row r="236" ht="11.25">
      <c r="L236" s="7"/>
    </row>
    <row r="237" ht="11.25">
      <c r="L237" s="7"/>
    </row>
    <row r="238" ht="11.25">
      <c r="L238" s="7"/>
    </row>
    <row r="239" ht="11.25">
      <c r="L239" s="7"/>
    </row>
    <row r="240" ht="11.25">
      <c r="L240" s="7"/>
    </row>
    <row r="241" ht="11.25">
      <c r="L241" s="7"/>
    </row>
    <row r="242" ht="11.25">
      <c r="L242" s="7"/>
    </row>
    <row r="243" ht="11.25">
      <c r="L243" s="7"/>
    </row>
    <row r="244" ht="11.25">
      <c r="L244" s="7"/>
    </row>
    <row r="245" ht="11.25">
      <c r="L245" s="7"/>
    </row>
    <row r="246" ht="11.25">
      <c r="L246" s="7"/>
    </row>
    <row r="247" ht="11.25">
      <c r="L247" s="7"/>
    </row>
    <row r="248" ht="11.25">
      <c r="L248" s="7"/>
    </row>
    <row r="249" ht="11.25">
      <c r="L249" s="7"/>
    </row>
    <row r="250" ht="11.25">
      <c r="L250" s="7"/>
    </row>
    <row r="251" ht="11.25">
      <c r="L251" s="7"/>
    </row>
    <row r="252" ht="11.25">
      <c r="L252" s="7"/>
    </row>
    <row r="253" ht="11.25">
      <c r="L253" s="7"/>
    </row>
    <row r="254" ht="11.25">
      <c r="L254" s="7"/>
    </row>
    <row r="255" ht="11.25">
      <c r="L255" s="7"/>
    </row>
    <row r="256" ht="11.25">
      <c r="L256" s="7"/>
    </row>
    <row r="257" ht="11.25">
      <c r="L257" s="7"/>
    </row>
    <row r="258" ht="11.25">
      <c r="L258" s="7"/>
    </row>
    <row r="259" ht="11.25">
      <c r="L259" s="7"/>
    </row>
    <row r="260" ht="11.25">
      <c r="L260" s="7"/>
    </row>
    <row r="261" ht="11.25">
      <c r="L261" s="7"/>
    </row>
    <row r="262" ht="11.25">
      <c r="L262" s="7"/>
    </row>
    <row r="263" ht="11.25">
      <c r="L263" s="7"/>
    </row>
    <row r="264" ht="11.25">
      <c r="L264" s="7"/>
    </row>
    <row r="265" ht="11.25">
      <c r="L265" s="7"/>
    </row>
    <row r="266" ht="11.25">
      <c r="L266" s="7"/>
    </row>
    <row r="267" ht="11.25">
      <c r="L267" s="7"/>
    </row>
    <row r="268" ht="11.25">
      <c r="L268" s="7"/>
    </row>
    <row r="269" ht="11.25">
      <c r="L269" s="7"/>
    </row>
    <row r="270" ht="11.25">
      <c r="L270" s="7"/>
    </row>
    <row r="271" ht="11.25">
      <c r="L271" s="7"/>
    </row>
    <row r="272" ht="11.25">
      <c r="L272" s="7"/>
    </row>
    <row r="273" ht="11.25">
      <c r="L273" s="7"/>
    </row>
    <row r="274" ht="11.25">
      <c r="L274" s="7"/>
    </row>
    <row r="275" ht="11.25">
      <c r="L275" s="7"/>
    </row>
    <row r="276" ht="11.25">
      <c r="L276" s="7"/>
    </row>
    <row r="277" ht="11.25">
      <c r="L277" s="7"/>
    </row>
    <row r="278" ht="11.25">
      <c r="L278" s="7"/>
    </row>
    <row r="279" ht="11.25">
      <c r="L279" s="7"/>
    </row>
    <row r="280" ht="11.25">
      <c r="L280" s="7"/>
    </row>
    <row r="281" ht="11.25">
      <c r="L281" s="7"/>
    </row>
    <row r="282" ht="11.25">
      <c r="L282" s="7"/>
    </row>
    <row r="283" ht="11.25">
      <c r="L283" s="7"/>
    </row>
    <row r="284" ht="11.25">
      <c r="L284" s="7"/>
    </row>
    <row r="285" ht="11.25">
      <c r="L285" s="7"/>
    </row>
    <row r="286" ht="11.25">
      <c r="L286" s="7"/>
    </row>
    <row r="287" ht="11.25">
      <c r="L287" s="7"/>
    </row>
    <row r="288" ht="11.25">
      <c r="L288" s="7"/>
    </row>
    <row r="289" ht="11.25">
      <c r="L289" s="7"/>
    </row>
    <row r="290" ht="11.25">
      <c r="L290" s="7"/>
    </row>
    <row r="291" ht="11.25">
      <c r="L291" s="7"/>
    </row>
    <row r="292" ht="11.25">
      <c r="L292" s="7"/>
    </row>
    <row r="293" ht="11.25">
      <c r="L293" s="7"/>
    </row>
    <row r="294" ht="11.25">
      <c r="L294" s="7"/>
    </row>
    <row r="295" ht="11.25">
      <c r="L295" s="7"/>
    </row>
    <row r="296" ht="11.25">
      <c r="L296" s="7"/>
    </row>
    <row r="297" ht="11.25">
      <c r="L297" s="7"/>
    </row>
    <row r="298" ht="11.25">
      <c r="L298" s="7"/>
    </row>
    <row r="299" ht="11.25">
      <c r="L299" s="7"/>
    </row>
    <row r="300" ht="11.25">
      <c r="L300" s="7"/>
    </row>
    <row r="301" ht="11.25">
      <c r="L301" s="7"/>
    </row>
    <row r="302" ht="11.25">
      <c r="L302" s="7"/>
    </row>
    <row r="303" ht="11.25">
      <c r="L303" s="7"/>
    </row>
    <row r="304" ht="11.25">
      <c r="L304" s="7"/>
    </row>
    <row r="305" ht="11.25">
      <c r="L305" s="7"/>
    </row>
    <row r="306" ht="11.25">
      <c r="L306" s="7"/>
    </row>
    <row r="307" ht="11.25">
      <c r="L307" s="7"/>
    </row>
    <row r="308" ht="11.25">
      <c r="L308" s="7"/>
    </row>
    <row r="309" ht="11.25">
      <c r="L309" s="7"/>
    </row>
    <row r="310" ht="11.25">
      <c r="L310" s="7"/>
    </row>
    <row r="311" ht="11.25">
      <c r="L311" s="7"/>
    </row>
    <row r="312" ht="11.25">
      <c r="L312" s="7"/>
    </row>
    <row r="313" ht="11.25">
      <c r="L313" s="7"/>
    </row>
    <row r="314" ht="11.25">
      <c r="L314" s="7"/>
    </row>
    <row r="315" ht="11.25">
      <c r="L315" s="7"/>
    </row>
    <row r="316" ht="11.25">
      <c r="L316" s="7"/>
    </row>
    <row r="317" ht="11.25">
      <c r="L317" s="7"/>
    </row>
    <row r="318" ht="11.25">
      <c r="L318" s="7"/>
    </row>
    <row r="319" ht="11.25">
      <c r="L319" s="7"/>
    </row>
    <row r="320" ht="11.25">
      <c r="L320" s="7"/>
    </row>
    <row r="321" ht="11.25">
      <c r="L321" s="7"/>
    </row>
    <row r="322" ht="11.25">
      <c r="L322" s="7"/>
    </row>
    <row r="323" ht="11.25">
      <c r="L323" s="7"/>
    </row>
    <row r="324" ht="11.25">
      <c r="L324" s="7"/>
    </row>
    <row r="325" ht="11.25">
      <c r="L325" s="7"/>
    </row>
    <row r="326" ht="11.25">
      <c r="L326" s="7"/>
    </row>
    <row r="327" ht="11.25">
      <c r="L327" s="7"/>
    </row>
    <row r="328" ht="11.25">
      <c r="L328" s="7"/>
    </row>
    <row r="329" ht="11.25">
      <c r="L329" s="7"/>
    </row>
    <row r="330" ht="11.25">
      <c r="L330" s="7"/>
    </row>
    <row r="331" ht="11.25">
      <c r="L331" s="7"/>
    </row>
    <row r="332" ht="11.25">
      <c r="L332" s="7"/>
    </row>
    <row r="333" ht="11.25">
      <c r="L333" s="7"/>
    </row>
    <row r="334" ht="11.25">
      <c r="L334" s="7"/>
    </row>
    <row r="335" ht="11.25">
      <c r="L335" s="7"/>
    </row>
    <row r="336" ht="11.25">
      <c r="L336" s="7"/>
    </row>
    <row r="337" ht="11.25">
      <c r="L337" s="7"/>
    </row>
    <row r="338" ht="11.25">
      <c r="L338" s="7"/>
    </row>
    <row r="339" ht="11.25">
      <c r="L339" s="7"/>
    </row>
    <row r="340" ht="11.25">
      <c r="L340" s="7"/>
    </row>
    <row r="341" ht="11.25">
      <c r="L341" s="7"/>
    </row>
    <row r="342" ht="11.25">
      <c r="L342" s="7"/>
    </row>
    <row r="343" ht="11.25">
      <c r="L343" s="7"/>
    </row>
    <row r="344" ht="11.25">
      <c r="L344" s="7"/>
    </row>
    <row r="345" ht="11.25">
      <c r="L345" s="7"/>
    </row>
    <row r="346" ht="11.25">
      <c r="L346" s="7"/>
    </row>
    <row r="347" ht="11.25">
      <c r="L347" s="7"/>
    </row>
    <row r="348" ht="11.25">
      <c r="L348" s="7"/>
    </row>
    <row r="349" ht="11.25">
      <c r="L349" s="7"/>
    </row>
    <row r="350" ht="11.25">
      <c r="L350" s="7"/>
    </row>
    <row r="351" ht="11.25">
      <c r="L351" s="7"/>
    </row>
    <row r="352" ht="11.25">
      <c r="L352" s="7"/>
    </row>
    <row r="353" ht="11.25">
      <c r="L353" s="7"/>
    </row>
    <row r="354" ht="11.25">
      <c r="L354" s="7"/>
    </row>
    <row r="355" ht="11.25">
      <c r="L355" s="7"/>
    </row>
    <row r="356" ht="11.25">
      <c r="L356" s="7"/>
    </row>
    <row r="357" ht="11.25">
      <c r="L357" s="7"/>
    </row>
    <row r="358" ht="11.25">
      <c r="L358" s="7"/>
    </row>
    <row r="359" ht="11.25">
      <c r="L359" s="7"/>
    </row>
    <row r="360" ht="11.25">
      <c r="L360" s="7"/>
    </row>
    <row r="361" ht="11.25">
      <c r="L361" s="7"/>
    </row>
    <row r="362" ht="11.25">
      <c r="L362" s="7"/>
    </row>
    <row r="363" ht="11.25">
      <c r="L363" s="7"/>
    </row>
    <row r="364" ht="11.25">
      <c r="L364" s="7"/>
    </row>
    <row r="365" ht="11.25">
      <c r="L365" s="7"/>
    </row>
    <row r="366" ht="11.25">
      <c r="L366" s="7"/>
    </row>
    <row r="367" ht="11.25">
      <c r="L367" s="7"/>
    </row>
    <row r="368" ht="11.25">
      <c r="L368" s="7"/>
    </row>
    <row r="369" ht="11.25">
      <c r="L369" s="7"/>
    </row>
    <row r="370" ht="11.25">
      <c r="L370" s="7"/>
    </row>
    <row r="371" ht="11.25">
      <c r="L371" s="7"/>
    </row>
    <row r="372" ht="11.25">
      <c r="L372" s="7"/>
    </row>
    <row r="373" ht="11.25">
      <c r="L373" s="7"/>
    </row>
    <row r="374" ht="11.25">
      <c r="L374" s="7"/>
    </row>
    <row r="375" ht="11.25">
      <c r="L375" s="7"/>
    </row>
    <row r="376" ht="11.25">
      <c r="L376" s="7"/>
    </row>
    <row r="377" ht="11.25">
      <c r="L377" s="7"/>
    </row>
    <row r="378" ht="11.25">
      <c r="L378" s="7"/>
    </row>
    <row r="379" ht="11.25">
      <c r="L379" s="7"/>
    </row>
    <row r="380" ht="11.25">
      <c r="L380" s="7"/>
    </row>
    <row r="381" ht="11.25">
      <c r="L381" s="7"/>
    </row>
    <row r="382" ht="11.25">
      <c r="L382" s="7"/>
    </row>
    <row r="383" ht="11.25">
      <c r="L383" s="7"/>
    </row>
    <row r="384" ht="11.25">
      <c r="L384" s="7"/>
    </row>
    <row r="385" ht="11.25">
      <c r="L385" s="7"/>
    </row>
    <row r="386" ht="11.25">
      <c r="L386" s="7"/>
    </row>
    <row r="387" ht="11.25">
      <c r="L387" s="7"/>
    </row>
    <row r="388" ht="11.25">
      <c r="L388" s="7"/>
    </row>
    <row r="389" ht="11.25">
      <c r="L389" s="7"/>
    </row>
    <row r="390" ht="11.25">
      <c r="L390" s="7"/>
    </row>
    <row r="391" ht="11.25">
      <c r="L391" s="7"/>
    </row>
    <row r="392" ht="11.25">
      <c r="L392" s="7"/>
    </row>
    <row r="393" ht="11.25">
      <c r="L393" s="7"/>
    </row>
    <row r="394" ht="11.25">
      <c r="L394" s="7"/>
    </row>
    <row r="395" ht="11.25">
      <c r="L395" s="7"/>
    </row>
    <row r="396" ht="11.25">
      <c r="L396" s="7"/>
    </row>
    <row r="397" ht="11.25">
      <c r="L397" s="7"/>
    </row>
    <row r="398" ht="11.25">
      <c r="L398" s="7"/>
    </row>
    <row r="399" ht="11.25">
      <c r="L399" s="7"/>
    </row>
    <row r="400" ht="11.25">
      <c r="L400" s="7"/>
    </row>
    <row r="401" ht="11.25">
      <c r="L401" s="7"/>
    </row>
    <row r="402" ht="11.25">
      <c r="L402" s="7"/>
    </row>
    <row r="403" ht="11.25">
      <c r="L403" s="7"/>
    </row>
    <row r="404" ht="11.25">
      <c r="L404" s="7"/>
    </row>
    <row r="405" ht="11.25">
      <c r="L405" s="7"/>
    </row>
    <row r="406" ht="11.25">
      <c r="L406" s="7"/>
    </row>
    <row r="407" ht="11.25">
      <c r="L407" s="7"/>
    </row>
    <row r="408" ht="11.25">
      <c r="L408" s="7"/>
    </row>
    <row r="409" ht="11.25">
      <c r="L409" s="7"/>
    </row>
    <row r="410" ht="11.25">
      <c r="L410" s="7"/>
    </row>
    <row r="411" ht="11.25">
      <c r="L411" s="7"/>
    </row>
    <row r="412" ht="11.25">
      <c r="L412" s="7"/>
    </row>
    <row r="413" ht="11.25">
      <c r="L413" s="7"/>
    </row>
    <row r="414" ht="11.25">
      <c r="L414" s="7"/>
    </row>
    <row r="415" ht="11.25">
      <c r="L415" s="7"/>
    </row>
    <row r="416" ht="11.25">
      <c r="L416" s="7"/>
    </row>
    <row r="417" ht="11.25">
      <c r="L417" s="7"/>
    </row>
    <row r="418" ht="11.25">
      <c r="L418" s="7"/>
    </row>
    <row r="419" ht="11.25">
      <c r="L419" s="7"/>
    </row>
    <row r="420" ht="11.25">
      <c r="L420" s="7"/>
    </row>
    <row r="421" ht="11.25">
      <c r="L421" s="7"/>
    </row>
    <row r="422" ht="11.25">
      <c r="L422" s="7"/>
    </row>
    <row r="423" ht="11.25">
      <c r="L423" s="7"/>
    </row>
    <row r="424" ht="11.25">
      <c r="L424" s="7"/>
    </row>
    <row r="425" ht="11.25">
      <c r="L425" s="7"/>
    </row>
    <row r="426" ht="11.25">
      <c r="L426" s="7"/>
    </row>
    <row r="427" ht="11.25">
      <c r="L427" s="7"/>
    </row>
    <row r="428" ht="11.25">
      <c r="L428" s="7"/>
    </row>
    <row r="429" ht="11.25">
      <c r="L429" s="7"/>
    </row>
    <row r="430" ht="11.25">
      <c r="L430" s="7"/>
    </row>
    <row r="431" ht="11.25">
      <c r="L431" s="7"/>
    </row>
    <row r="432" ht="11.25">
      <c r="L432" s="7"/>
    </row>
    <row r="433" ht="11.25">
      <c r="L433" s="7"/>
    </row>
    <row r="434" ht="11.25">
      <c r="L434" s="7"/>
    </row>
    <row r="435" ht="11.25">
      <c r="L435" s="7"/>
    </row>
    <row r="436" ht="11.25">
      <c r="L436" s="7"/>
    </row>
    <row r="437" ht="11.25">
      <c r="L437" s="7"/>
    </row>
    <row r="438" ht="11.25">
      <c r="L438" s="7"/>
    </row>
    <row r="439" ht="11.25">
      <c r="L439" s="7"/>
    </row>
    <row r="440" ht="11.25">
      <c r="L440" s="7"/>
    </row>
    <row r="441" ht="11.25">
      <c r="L441" s="7"/>
    </row>
    <row r="442" ht="11.25">
      <c r="L442" s="7"/>
    </row>
    <row r="443" ht="11.25">
      <c r="L443" s="7"/>
    </row>
    <row r="444" ht="11.25">
      <c r="L444" s="7"/>
    </row>
    <row r="445" ht="11.25">
      <c r="L445" s="7"/>
    </row>
    <row r="446" ht="11.25">
      <c r="L446" s="7"/>
    </row>
    <row r="447" ht="11.25">
      <c r="L447" s="7"/>
    </row>
    <row r="448" ht="11.25">
      <c r="L448" s="7"/>
    </row>
    <row r="449" ht="11.25">
      <c r="L449" s="7"/>
    </row>
    <row r="450" ht="11.25">
      <c r="L450" s="7"/>
    </row>
    <row r="451" ht="11.25">
      <c r="L451" s="7"/>
    </row>
    <row r="452" ht="11.25">
      <c r="L452" s="7"/>
    </row>
    <row r="453" ht="11.25">
      <c r="L453" s="7"/>
    </row>
    <row r="454" ht="11.25">
      <c r="L454" s="7"/>
    </row>
    <row r="455" ht="11.25">
      <c r="L455" s="7"/>
    </row>
    <row r="456" ht="11.25">
      <c r="L456" s="7"/>
    </row>
    <row r="457" ht="11.25">
      <c r="L457" s="7"/>
    </row>
    <row r="458" ht="11.25">
      <c r="L458" s="7"/>
    </row>
    <row r="459" ht="11.25">
      <c r="L459" s="7"/>
    </row>
    <row r="460" ht="11.25">
      <c r="L460" s="7"/>
    </row>
    <row r="461" ht="11.25">
      <c r="L461" s="7"/>
    </row>
    <row r="462" ht="11.25">
      <c r="L462" s="7"/>
    </row>
    <row r="463" ht="11.25">
      <c r="L463" s="7"/>
    </row>
    <row r="464" ht="11.25">
      <c r="L464" s="7"/>
    </row>
    <row r="465" ht="11.25">
      <c r="L465" s="7"/>
    </row>
    <row r="466" ht="11.25">
      <c r="L466" s="7"/>
    </row>
    <row r="467" ht="11.25">
      <c r="L467" s="7"/>
    </row>
    <row r="468" ht="11.25">
      <c r="L468" s="7"/>
    </row>
    <row r="469" ht="11.25">
      <c r="L469" s="7"/>
    </row>
    <row r="470" ht="11.25">
      <c r="L470" s="7"/>
    </row>
    <row r="471" ht="11.25">
      <c r="L471" s="7"/>
    </row>
    <row r="472" ht="11.25">
      <c r="L472" s="7"/>
    </row>
    <row r="473" ht="11.25">
      <c r="L473" s="7"/>
    </row>
    <row r="474" ht="11.25">
      <c r="L474" s="7"/>
    </row>
    <row r="475" ht="11.25">
      <c r="L475" s="7"/>
    </row>
    <row r="476" ht="11.25">
      <c r="L476" s="7"/>
    </row>
    <row r="477" ht="11.25">
      <c r="L477" s="7"/>
    </row>
    <row r="478" ht="11.25">
      <c r="L478" s="7"/>
    </row>
    <row r="479" ht="11.25">
      <c r="L479" s="7"/>
    </row>
    <row r="480" ht="11.25">
      <c r="L480" s="7"/>
    </row>
    <row r="481" ht="11.25">
      <c r="L481" s="7"/>
    </row>
    <row r="482" ht="11.25">
      <c r="L482" s="7"/>
    </row>
    <row r="483" ht="11.25">
      <c r="L483" s="7"/>
    </row>
    <row r="484" ht="11.25">
      <c r="L484" s="7"/>
    </row>
    <row r="485" ht="11.25">
      <c r="L485" s="7"/>
    </row>
    <row r="486" ht="11.25">
      <c r="L486" s="7"/>
    </row>
    <row r="487" ht="11.25">
      <c r="L487" s="7"/>
    </row>
    <row r="488" ht="11.25">
      <c r="L488" s="7"/>
    </row>
    <row r="489" ht="11.25">
      <c r="L489" s="7"/>
    </row>
    <row r="490" ht="11.25">
      <c r="L490" s="7"/>
    </row>
    <row r="491" ht="11.25">
      <c r="L491" s="7"/>
    </row>
    <row r="492" ht="11.25">
      <c r="L492" s="7"/>
    </row>
    <row r="493" ht="11.25">
      <c r="L493" s="7"/>
    </row>
    <row r="494" ht="11.25">
      <c r="L494" s="7"/>
    </row>
    <row r="495" ht="11.25">
      <c r="L495" s="7"/>
    </row>
    <row r="496" ht="11.25">
      <c r="L496" s="7"/>
    </row>
    <row r="497" ht="11.25">
      <c r="L497" s="7"/>
    </row>
    <row r="498" ht="11.25">
      <c r="L498" s="7"/>
    </row>
    <row r="499" ht="11.25">
      <c r="L499" s="7"/>
    </row>
    <row r="500" ht="11.25">
      <c r="L500" s="7"/>
    </row>
    <row r="501" ht="11.25">
      <c r="L501" s="7"/>
    </row>
    <row r="502" ht="11.25">
      <c r="L502" s="7"/>
    </row>
    <row r="503" ht="11.25">
      <c r="L503" s="7"/>
    </row>
    <row r="504" ht="11.25">
      <c r="L504" s="7"/>
    </row>
    <row r="505" ht="11.25">
      <c r="L505" s="7"/>
    </row>
    <row r="506" ht="11.25">
      <c r="L506" s="7"/>
    </row>
    <row r="507" ht="11.25">
      <c r="L507" s="7"/>
    </row>
    <row r="508" ht="11.25">
      <c r="L508" s="7"/>
    </row>
    <row r="509" ht="11.25">
      <c r="L509" s="7"/>
    </row>
    <row r="510" ht="11.25">
      <c r="L510" s="7"/>
    </row>
    <row r="511" ht="11.25">
      <c r="L511" s="7"/>
    </row>
    <row r="512" ht="11.25">
      <c r="L512" s="7"/>
    </row>
    <row r="513" ht="11.25">
      <c r="L513" s="7"/>
    </row>
    <row r="514" ht="11.25">
      <c r="L514" s="7"/>
    </row>
    <row r="515" ht="11.25">
      <c r="L515" s="7"/>
    </row>
    <row r="516" ht="11.25">
      <c r="L516" s="7"/>
    </row>
    <row r="517" ht="11.25">
      <c r="L517" s="7"/>
    </row>
    <row r="518" ht="11.25">
      <c r="L518" s="7"/>
    </row>
    <row r="519" ht="11.25">
      <c r="L519" s="7"/>
    </row>
    <row r="520" ht="11.25">
      <c r="L520" s="7"/>
    </row>
    <row r="521" ht="11.25">
      <c r="L521" s="7"/>
    </row>
    <row r="522" ht="11.25">
      <c r="L522" s="7"/>
    </row>
    <row r="523" ht="11.25">
      <c r="L523" s="7"/>
    </row>
    <row r="524" ht="11.25">
      <c r="L524" s="7"/>
    </row>
    <row r="525" ht="11.25">
      <c r="L525" s="7"/>
    </row>
    <row r="526" ht="11.25">
      <c r="L526" s="7"/>
    </row>
    <row r="527" ht="11.25">
      <c r="L527" s="7"/>
    </row>
    <row r="528" ht="11.25">
      <c r="L528" s="7"/>
    </row>
    <row r="529" ht="11.25">
      <c r="L529" s="7"/>
    </row>
    <row r="530" ht="11.25">
      <c r="L530" s="7"/>
    </row>
    <row r="531" ht="11.25">
      <c r="L531" s="7"/>
    </row>
    <row r="532" ht="11.25">
      <c r="L532" s="7"/>
    </row>
    <row r="533" ht="11.25">
      <c r="L533" s="7"/>
    </row>
    <row r="534" ht="11.25">
      <c r="L534" s="7"/>
    </row>
    <row r="535" ht="11.25">
      <c r="L535" s="7"/>
    </row>
    <row r="536" ht="11.25">
      <c r="L536" s="7"/>
    </row>
    <row r="537" ht="11.25">
      <c r="L537" s="7"/>
    </row>
    <row r="538" ht="11.25">
      <c r="L538" s="7"/>
    </row>
    <row r="539" ht="11.25">
      <c r="L539" s="7"/>
    </row>
    <row r="540" ht="11.25">
      <c r="L540" s="7"/>
    </row>
    <row r="541" ht="11.25">
      <c r="L541" s="7"/>
    </row>
    <row r="542" ht="11.25">
      <c r="L542" s="7"/>
    </row>
    <row r="543" ht="11.25">
      <c r="L543" s="7"/>
    </row>
    <row r="544" ht="11.25">
      <c r="L544" s="7"/>
    </row>
    <row r="545" ht="11.25">
      <c r="L545" s="7"/>
    </row>
    <row r="546" ht="11.25">
      <c r="L546" s="7"/>
    </row>
    <row r="547" ht="11.25">
      <c r="L547" s="7"/>
    </row>
    <row r="548" ht="11.25">
      <c r="L548" s="7"/>
    </row>
    <row r="549" ht="11.25">
      <c r="L549" s="7"/>
    </row>
    <row r="550" ht="11.25">
      <c r="L550" s="7"/>
    </row>
    <row r="551" ht="11.25">
      <c r="L551" s="7"/>
    </row>
    <row r="552" ht="11.25">
      <c r="L552" s="7"/>
    </row>
    <row r="553" ht="11.25">
      <c r="L553" s="7"/>
    </row>
    <row r="554" ht="11.25">
      <c r="L554" s="7"/>
    </row>
    <row r="555" ht="11.25">
      <c r="L555" s="7"/>
    </row>
    <row r="556" ht="11.25">
      <c r="L556" s="7"/>
    </row>
    <row r="557" ht="11.25">
      <c r="L557" s="7"/>
    </row>
    <row r="558" ht="11.25">
      <c r="L558" s="7"/>
    </row>
    <row r="559" ht="11.25">
      <c r="L559" s="7"/>
    </row>
    <row r="560" ht="11.25">
      <c r="L560" s="7"/>
    </row>
    <row r="561" ht="11.25">
      <c r="L561" s="7"/>
    </row>
    <row r="562" ht="11.25">
      <c r="L562" s="7"/>
    </row>
    <row r="563" ht="11.25">
      <c r="L563" s="7"/>
    </row>
    <row r="564" ht="11.25">
      <c r="L564" s="7"/>
    </row>
    <row r="565" ht="11.25">
      <c r="L565" s="7"/>
    </row>
    <row r="566" ht="11.25">
      <c r="L566" s="7"/>
    </row>
    <row r="567" ht="11.25">
      <c r="L567" s="7"/>
    </row>
    <row r="568" ht="11.25">
      <c r="L568" s="7"/>
    </row>
    <row r="569" ht="11.25">
      <c r="L569" s="7"/>
    </row>
    <row r="570" ht="11.25">
      <c r="L570" s="7"/>
    </row>
    <row r="571" ht="11.25">
      <c r="L571" s="7"/>
    </row>
    <row r="572" ht="11.25">
      <c r="L572" s="7"/>
    </row>
    <row r="573" ht="11.25">
      <c r="L573" s="7"/>
    </row>
    <row r="574" ht="11.25">
      <c r="L574" s="7"/>
    </row>
    <row r="575" ht="11.25">
      <c r="L575" s="7"/>
    </row>
    <row r="576" ht="11.25">
      <c r="L576" s="7"/>
    </row>
    <row r="577" ht="11.25">
      <c r="L577" s="7"/>
    </row>
    <row r="578" ht="11.25">
      <c r="L578" s="7"/>
    </row>
    <row r="579" ht="11.25">
      <c r="L579" s="7"/>
    </row>
    <row r="580" ht="11.25">
      <c r="L580" s="7"/>
    </row>
    <row r="581" ht="11.25">
      <c r="L581" s="7"/>
    </row>
    <row r="582" ht="11.25">
      <c r="L582" s="7"/>
    </row>
    <row r="583" ht="11.25">
      <c r="L583" s="7"/>
    </row>
    <row r="584" ht="11.25">
      <c r="L584" s="7"/>
    </row>
    <row r="585" ht="11.25">
      <c r="L585" s="7"/>
    </row>
    <row r="586" ht="11.25">
      <c r="L586" s="7"/>
    </row>
    <row r="587" ht="11.25">
      <c r="L587" s="7"/>
    </row>
    <row r="588" ht="11.25">
      <c r="L588" s="7"/>
    </row>
    <row r="589" ht="11.25">
      <c r="L589" s="7"/>
    </row>
    <row r="590" ht="11.25">
      <c r="L590" s="7"/>
    </row>
    <row r="591" ht="11.25">
      <c r="L591" s="7"/>
    </row>
    <row r="592" ht="11.25">
      <c r="L592" s="7"/>
    </row>
    <row r="593" ht="11.25">
      <c r="L593" s="7"/>
    </row>
    <row r="594" ht="11.25">
      <c r="L594" s="7"/>
    </row>
    <row r="595" ht="11.25">
      <c r="L595" s="7"/>
    </row>
    <row r="596" ht="11.25">
      <c r="L596" s="7"/>
    </row>
    <row r="597" ht="11.25">
      <c r="L597" s="7"/>
    </row>
    <row r="598" ht="11.25">
      <c r="L598" s="7"/>
    </row>
    <row r="599" ht="11.25">
      <c r="L599" s="7"/>
    </row>
    <row r="600" ht="11.25">
      <c r="L600" s="7"/>
    </row>
    <row r="601" ht="11.25">
      <c r="L601" s="7"/>
    </row>
    <row r="602" ht="11.25">
      <c r="L602" s="7"/>
    </row>
    <row r="603" ht="11.25">
      <c r="L603" s="7"/>
    </row>
    <row r="604" ht="11.25">
      <c r="L604" s="7"/>
    </row>
    <row r="605" ht="11.25">
      <c r="L605" s="7"/>
    </row>
    <row r="606" ht="11.25">
      <c r="L606" s="7"/>
    </row>
    <row r="607" ht="11.25">
      <c r="L607" s="7"/>
    </row>
    <row r="608" ht="11.25">
      <c r="L608" s="7"/>
    </row>
    <row r="609" ht="11.25">
      <c r="L609" s="7"/>
    </row>
    <row r="610" ht="11.25">
      <c r="L610" s="7"/>
    </row>
    <row r="611" ht="11.25">
      <c r="L611" s="7"/>
    </row>
    <row r="612" ht="11.25">
      <c r="L612" s="7"/>
    </row>
    <row r="613" ht="11.25">
      <c r="L613" s="7"/>
    </row>
    <row r="614" ht="11.25">
      <c r="L614" s="7"/>
    </row>
    <row r="615" ht="11.25">
      <c r="L615" s="7"/>
    </row>
    <row r="616" ht="11.25">
      <c r="L616" s="7"/>
    </row>
    <row r="617" ht="11.25">
      <c r="L617" s="7"/>
    </row>
    <row r="618" ht="11.25">
      <c r="L618" s="7"/>
    </row>
    <row r="619" ht="11.25">
      <c r="L619" s="7"/>
    </row>
    <row r="620" ht="11.25">
      <c r="L620" s="7"/>
    </row>
    <row r="621" ht="11.25">
      <c r="L621" s="7"/>
    </row>
    <row r="622" ht="11.25">
      <c r="L622" s="7"/>
    </row>
    <row r="623" ht="11.25">
      <c r="L623" s="7"/>
    </row>
    <row r="624" ht="11.25">
      <c r="L624" s="7"/>
    </row>
    <row r="625" ht="11.25">
      <c r="L625" s="7"/>
    </row>
    <row r="626" ht="11.25">
      <c r="L626" s="7"/>
    </row>
    <row r="627" ht="11.25">
      <c r="L627" s="7"/>
    </row>
    <row r="628" ht="11.25">
      <c r="L628" s="7"/>
    </row>
    <row r="629" ht="11.25">
      <c r="L629" s="7"/>
    </row>
    <row r="630" ht="11.25">
      <c r="L630" s="7"/>
    </row>
    <row r="631" ht="11.25">
      <c r="L631" s="7"/>
    </row>
    <row r="632" ht="11.25">
      <c r="L632" s="7"/>
    </row>
    <row r="633" ht="11.25">
      <c r="L633" s="7"/>
    </row>
    <row r="634" ht="11.25">
      <c r="L634" s="7"/>
    </row>
    <row r="635" ht="11.25">
      <c r="L635" s="7"/>
    </row>
    <row r="636" ht="11.25">
      <c r="L636" s="7"/>
    </row>
    <row r="637" ht="11.25">
      <c r="L637" s="7"/>
    </row>
    <row r="638" ht="11.25">
      <c r="L638" s="7"/>
    </row>
    <row r="639" ht="11.25">
      <c r="L639" s="7"/>
    </row>
    <row r="640" ht="11.25">
      <c r="L640" s="7"/>
    </row>
    <row r="641" ht="11.25">
      <c r="L641" s="7"/>
    </row>
    <row r="642" ht="11.25">
      <c r="L642" s="7"/>
    </row>
    <row r="643" ht="11.25">
      <c r="L643" s="7"/>
    </row>
    <row r="644" ht="11.25">
      <c r="L644" s="7"/>
    </row>
    <row r="645" ht="11.25">
      <c r="L645" s="7"/>
    </row>
    <row r="646" ht="11.25">
      <c r="L646" s="7"/>
    </row>
    <row r="647" ht="11.25">
      <c r="L647" s="7"/>
    </row>
    <row r="648" ht="11.25">
      <c r="L648" s="7"/>
    </row>
    <row r="649" ht="11.25">
      <c r="L649" s="7"/>
    </row>
    <row r="650" ht="11.25">
      <c r="L650" s="7"/>
    </row>
    <row r="651" ht="11.25">
      <c r="L651" s="7"/>
    </row>
    <row r="652" ht="11.25">
      <c r="L652" s="7"/>
    </row>
    <row r="653" ht="11.25">
      <c r="L653" s="7"/>
    </row>
    <row r="654" ht="11.25">
      <c r="L654" s="7"/>
    </row>
    <row r="655" ht="11.25">
      <c r="L655" s="7"/>
    </row>
    <row r="656" ht="11.25">
      <c r="L656" s="7"/>
    </row>
    <row r="657" ht="11.25">
      <c r="L657" s="7"/>
    </row>
    <row r="658" ht="11.25">
      <c r="L658" s="7"/>
    </row>
    <row r="659" ht="11.25">
      <c r="L659" s="7"/>
    </row>
    <row r="660" ht="11.25">
      <c r="L660" s="7"/>
    </row>
    <row r="661" ht="11.25">
      <c r="L661" s="7"/>
    </row>
    <row r="662" ht="11.25">
      <c r="L662" s="7"/>
    </row>
    <row r="663" ht="11.25">
      <c r="L663" s="7"/>
    </row>
    <row r="664" ht="11.25">
      <c r="L664" s="7"/>
    </row>
    <row r="665" ht="11.25">
      <c r="L665" s="7"/>
    </row>
    <row r="666" ht="11.25">
      <c r="L666" s="7"/>
    </row>
    <row r="667" ht="11.25">
      <c r="L667" s="7"/>
    </row>
    <row r="668" ht="11.25">
      <c r="L668" s="7"/>
    </row>
    <row r="669" ht="11.25">
      <c r="L669" s="7"/>
    </row>
    <row r="670" ht="11.25">
      <c r="L670" s="7"/>
    </row>
    <row r="671" ht="11.25">
      <c r="L671" s="7"/>
    </row>
    <row r="672" ht="11.25">
      <c r="L672" s="7"/>
    </row>
    <row r="673" ht="11.25">
      <c r="L673" s="7"/>
    </row>
    <row r="674" ht="11.25">
      <c r="L674" s="7"/>
    </row>
    <row r="675" ht="11.25">
      <c r="L675" s="7"/>
    </row>
    <row r="676" ht="11.25">
      <c r="L676" s="7"/>
    </row>
    <row r="677" ht="11.25">
      <c r="L677" s="7"/>
    </row>
    <row r="678" ht="11.25">
      <c r="L678" s="7"/>
    </row>
    <row r="679" ht="11.25">
      <c r="L679" s="7"/>
    </row>
    <row r="680" ht="11.25">
      <c r="L680" s="7"/>
    </row>
    <row r="681" ht="11.25">
      <c r="L681" s="7"/>
    </row>
    <row r="682" ht="11.25">
      <c r="L682" s="7"/>
    </row>
    <row r="683" ht="11.25">
      <c r="L683" s="7"/>
    </row>
    <row r="684" ht="11.25">
      <c r="L684" s="7"/>
    </row>
    <row r="685" ht="11.25">
      <c r="L685" s="7"/>
    </row>
    <row r="686" ht="11.25">
      <c r="L686" s="7"/>
    </row>
    <row r="687" ht="11.25">
      <c r="L687" s="7"/>
    </row>
    <row r="688" ht="11.25">
      <c r="L688" s="7"/>
    </row>
    <row r="689" ht="11.25">
      <c r="L689" s="7"/>
    </row>
    <row r="690" ht="11.25">
      <c r="L690" s="7"/>
    </row>
    <row r="691" ht="11.25">
      <c r="L691" s="7"/>
    </row>
    <row r="692" ht="11.25">
      <c r="L692" s="7"/>
    </row>
    <row r="693" ht="11.25">
      <c r="L693" s="7"/>
    </row>
    <row r="694" ht="11.25">
      <c r="L694" s="7"/>
    </row>
    <row r="695" ht="11.25">
      <c r="L695" s="7"/>
    </row>
    <row r="696" ht="11.25">
      <c r="L696" s="7"/>
    </row>
    <row r="697" ht="11.25">
      <c r="L697" s="7"/>
    </row>
    <row r="698" ht="11.25">
      <c r="L698" s="7"/>
    </row>
    <row r="699" ht="11.25">
      <c r="L699" s="7"/>
    </row>
    <row r="700" ht="11.25">
      <c r="L700" s="7"/>
    </row>
    <row r="701" ht="11.25">
      <c r="L701" s="7"/>
    </row>
    <row r="702" ht="11.25">
      <c r="L702" s="7"/>
    </row>
    <row r="703" ht="11.25">
      <c r="L703" s="7"/>
    </row>
    <row r="704" ht="11.25">
      <c r="L704" s="7"/>
    </row>
    <row r="705" ht="11.25">
      <c r="L705" s="7"/>
    </row>
    <row r="706" ht="11.25">
      <c r="L706" s="7"/>
    </row>
    <row r="707" ht="11.25">
      <c r="L707" s="7"/>
    </row>
    <row r="708" ht="11.25">
      <c r="L708" s="7"/>
    </row>
    <row r="709" ht="11.25">
      <c r="L709" s="7"/>
    </row>
    <row r="710" ht="11.25">
      <c r="L710" s="7"/>
    </row>
    <row r="711" ht="11.25">
      <c r="L711" s="7"/>
    </row>
    <row r="712" ht="11.25">
      <c r="L712" s="7"/>
    </row>
    <row r="713" ht="11.25">
      <c r="L713" s="7"/>
    </row>
    <row r="714" ht="11.25">
      <c r="L714" s="7"/>
    </row>
    <row r="715" ht="11.25">
      <c r="L715" s="7"/>
    </row>
    <row r="716" ht="11.25">
      <c r="L716" s="7"/>
    </row>
    <row r="717" ht="11.25">
      <c r="L717" s="7"/>
    </row>
    <row r="718" ht="11.25">
      <c r="L718" s="7"/>
    </row>
    <row r="719" ht="11.25">
      <c r="L719" s="7"/>
    </row>
    <row r="720" ht="11.25">
      <c r="L720" s="7"/>
    </row>
    <row r="721" ht="11.25">
      <c r="L721" s="7"/>
    </row>
    <row r="722" ht="11.25">
      <c r="L722" s="7"/>
    </row>
    <row r="723" ht="11.25">
      <c r="L723" s="7"/>
    </row>
    <row r="724" ht="11.25">
      <c r="L724" s="7"/>
    </row>
    <row r="725" ht="11.25">
      <c r="L725" s="7"/>
    </row>
    <row r="726" ht="11.25">
      <c r="L726" s="7"/>
    </row>
    <row r="727" ht="11.25">
      <c r="L727" s="7"/>
    </row>
    <row r="728" ht="11.25">
      <c r="L728" s="7"/>
    </row>
    <row r="729" ht="11.25">
      <c r="L729" s="7"/>
    </row>
    <row r="730" ht="11.25">
      <c r="L730" s="7"/>
    </row>
    <row r="731" ht="11.25">
      <c r="L731" s="7"/>
    </row>
    <row r="732" ht="11.25">
      <c r="L732" s="7"/>
    </row>
    <row r="733" ht="11.25">
      <c r="L733" s="7"/>
    </row>
    <row r="734" ht="11.25">
      <c r="L734" s="7"/>
    </row>
    <row r="735" ht="11.25">
      <c r="L735" s="7"/>
    </row>
    <row r="736" ht="11.25">
      <c r="L736" s="7"/>
    </row>
    <row r="737" ht="11.25">
      <c r="L737" s="7"/>
    </row>
    <row r="738" ht="11.25">
      <c r="L738" s="7"/>
    </row>
    <row r="739" ht="11.25">
      <c r="L739" s="7"/>
    </row>
    <row r="740" ht="11.25">
      <c r="L740" s="7"/>
    </row>
    <row r="741" ht="11.25">
      <c r="L741" s="7"/>
    </row>
    <row r="742" ht="11.25">
      <c r="L742" s="7"/>
    </row>
    <row r="743" ht="11.25">
      <c r="L743" s="7"/>
    </row>
    <row r="744" ht="11.25">
      <c r="L744" s="7"/>
    </row>
    <row r="745" ht="11.25">
      <c r="L745" s="7"/>
    </row>
    <row r="746" ht="11.25">
      <c r="L746" s="7"/>
    </row>
    <row r="747" ht="11.25">
      <c r="L747" s="7"/>
    </row>
    <row r="748" ht="11.25">
      <c r="L748" s="7"/>
    </row>
    <row r="749" ht="11.25">
      <c r="L749" s="7"/>
    </row>
    <row r="750" ht="11.25">
      <c r="L750" s="7"/>
    </row>
    <row r="751" ht="11.25">
      <c r="L751" s="7"/>
    </row>
    <row r="752" ht="11.25">
      <c r="L752" s="7"/>
    </row>
    <row r="753" ht="11.25">
      <c r="L753" s="7"/>
    </row>
    <row r="754" ht="11.25">
      <c r="L754" s="7"/>
    </row>
    <row r="755" ht="11.25">
      <c r="L755" s="7"/>
    </row>
    <row r="756" ht="11.25">
      <c r="L756" s="7"/>
    </row>
    <row r="757" ht="11.25">
      <c r="L757" s="7"/>
    </row>
    <row r="758" ht="11.25">
      <c r="L758" s="7"/>
    </row>
    <row r="759" ht="11.25">
      <c r="L759" s="7"/>
    </row>
    <row r="760" ht="11.25">
      <c r="L760" s="7"/>
    </row>
    <row r="761" ht="11.25">
      <c r="L761" s="7"/>
    </row>
    <row r="762" ht="11.25">
      <c r="L762" s="7"/>
    </row>
    <row r="763" ht="11.25">
      <c r="L763" s="7"/>
    </row>
    <row r="764" ht="11.25">
      <c r="L764" s="7"/>
    </row>
    <row r="765" ht="11.25">
      <c r="L765" s="7"/>
    </row>
    <row r="766" ht="11.25">
      <c r="L766" s="7"/>
    </row>
    <row r="767" ht="11.25">
      <c r="L767" s="7"/>
    </row>
    <row r="768" ht="11.25">
      <c r="L768" s="7"/>
    </row>
    <row r="769" ht="11.25">
      <c r="L769" s="7"/>
    </row>
    <row r="770" ht="11.25">
      <c r="L770" s="7"/>
    </row>
    <row r="771" ht="11.25">
      <c r="L771" s="7"/>
    </row>
    <row r="772" ht="11.25">
      <c r="L772" s="7"/>
    </row>
    <row r="773" ht="11.25">
      <c r="L773" s="7"/>
    </row>
    <row r="774" ht="11.25">
      <c r="L774" s="7"/>
    </row>
    <row r="775" ht="11.25">
      <c r="L775" s="7"/>
    </row>
    <row r="776" ht="11.25">
      <c r="L776" s="7"/>
    </row>
    <row r="777" ht="11.25">
      <c r="L777" s="7"/>
    </row>
    <row r="778" ht="11.25">
      <c r="L778" s="7"/>
    </row>
    <row r="779" ht="11.25">
      <c r="L779" s="7"/>
    </row>
    <row r="780" ht="11.25">
      <c r="L780" s="7"/>
    </row>
    <row r="781" ht="11.25">
      <c r="L781" s="7"/>
    </row>
    <row r="782" ht="11.25">
      <c r="L782" s="7"/>
    </row>
    <row r="783" ht="11.25">
      <c r="L783" s="7"/>
    </row>
    <row r="784" ht="11.25">
      <c r="L784" s="7"/>
    </row>
    <row r="785" ht="11.25">
      <c r="L785" s="7"/>
    </row>
    <row r="786" ht="11.25">
      <c r="L786" s="7"/>
    </row>
    <row r="787" ht="11.25">
      <c r="L787" s="7"/>
    </row>
    <row r="788" ht="11.25">
      <c r="L788" s="7"/>
    </row>
    <row r="789" ht="11.25">
      <c r="L789" s="7"/>
    </row>
    <row r="790" ht="11.25">
      <c r="L790" s="7"/>
    </row>
    <row r="791" ht="11.25">
      <c r="L791" s="7"/>
    </row>
    <row r="792" ht="11.25">
      <c r="L792" s="7"/>
    </row>
    <row r="793" ht="11.25">
      <c r="L793" s="7"/>
    </row>
    <row r="794" ht="11.25">
      <c r="L794" s="7"/>
    </row>
    <row r="795" ht="11.25">
      <c r="L795" s="7"/>
    </row>
    <row r="796" ht="11.25">
      <c r="L796" s="7"/>
    </row>
    <row r="797" ht="11.25">
      <c r="L797" s="7"/>
    </row>
    <row r="798" ht="11.25">
      <c r="L798" s="7"/>
    </row>
    <row r="799" ht="11.25">
      <c r="L799" s="7"/>
    </row>
    <row r="800" ht="11.25">
      <c r="L800" s="7"/>
    </row>
    <row r="801" ht="11.25">
      <c r="L801" s="7"/>
    </row>
    <row r="802" ht="11.25">
      <c r="L802" s="7"/>
    </row>
    <row r="803" ht="11.25">
      <c r="L803" s="7"/>
    </row>
    <row r="804" ht="11.25">
      <c r="L804" s="7"/>
    </row>
    <row r="805" ht="11.25">
      <c r="L805" s="7"/>
    </row>
    <row r="806" ht="11.25">
      <c r="L806" s="7"/>
    </row>
    <row r="807" ht="11.25">
      <c r="L807" s="7"/>
    </row>
    <row r="808" ht="11.25">
      <c r="L808" s="7"/>
    </row>
    <row r="809" ht="11.25">
      <c r="L809" s="7"/>
    </row>
    <row r="810" ht="11.25">
      <c r="L810" s="7"/>
    </row>
    <row r="811" ht="11.25">
      <c r="L811" s="7"/>
    </row>
    <row r="812" ht="11.25">
      <c r="L812" s="7"/>
    </row>
    <row r="813" ht="11.25">
      <c r="L813" s="7"/>
    </row>
    <row r="814" ht="11.25">
      <c r="L814" s="7"/>
    </row>
    <row r="815" ht="11.25">
      <c r="L815" s="7"/>
    </row>
    <row r="816" ht="11.25">
      <c r="L816" s="7"/>
    </row>
    <row r="817" ht="11.25">
      <c r="L817" s="7"/>
    </row>
    <row r="818" ht="11.25">
      <c r="L818" s="7"/>
    </row>
    <row r="819" ht="11.25">
      <c r="L819" s="7"/>
    </row>
    <row r="820" ht="11.25">
      <c r="L820" s="7"/>
    </row>
    <row r="821" ht="11.25">
      <c r="L821" s="7"/>
    </row>
    <row r="822" ht="11.25">
      <c r="L822" s="7"/>
    </row>
    <row r="823" ht="11.25">
      <c r="L823" s="7"/>
    </row>
    <row r="824" ht="11.25">
      <c r="L824" s="7"/>
    </row>
    <row r="825" ht="11.25">
      <c r="L825" s="7"/>
    </row>
    <row r="826" ht="11.25">
      <c r="L826" s="7"/>
    </row>
    <row r="827" ht="11.25">
      <c r="L827" s="7"/>
    </row>
    <row r="828" ht="11.25">
      <c r="L828" s="7"/>
    </row>
    <row r="829" ht="11.25">
      <c r="L829" s="7"/>
    </row>
    <row r="830" ht="11.25">
      <c r="L830" s="7"/>
    </row>
    <row r="831" ht="11.25">
      <c r="L831" s="7"/>
    </row>
    <row r="832" ht="11.25">
      <c r="L832" s="7"/>
    </row>
    <row r="833" ht="11.25">
      <c r="L833" s="7"/>
    </row>
    <row r="834" ht="11.25">
      <c r="L834" s="7"/>
    </row>
    <row r="835" ht="11.25">
      <c r="L835" s="7"/>
    </row>
    <row r="836" ht="11.25">
      <c r="L836" s="7"/>
    </row>
    <row r="837" ht="11.25">
      <c r="L837" s="7"/>
    </row>
    <row r="838" ht="11.25">
      <c r="L838" s="7"/>
    </row>
    <row r="839" ht="11.25">
      <c r="L839" s="7"/>
    </row>
    <row r="840" ht="11.25">
      <c r="L840" s="7"/>
    </row>
    <row r="841" ht="11.25">
      <c r="L841" s="7"/>
    </row>
    <row r="842" ht="11.25">
      <c r="L842" s="7"/>
    </row>
    <row r="843" ht="11.25">
      <c r="L843" s="7"/>
    </row>
    <row r="844" ht="11.25">
      <c r="L844" s="7"/>
    </row>
    <row r="845" ht="11.25">
      <c r="L845" s="7"/>
    </row>
    <row r="846" ht="11.25">
      <c r="L846" s="7"/>
    </row>
    <row r="847" ht="11.25">
      <c r="L847" s="7"/>
    </row>
    <row r="848" ht="11.25">
      <c r="L848" s="7"/>
    </row>
    <row r="849" ht="11.25">
      <c r="L849" s="7"/>
    </row>
    <row r="850" ht="11.25">
      <c r="L850" s="7"/>
    </row>
    <row r="851" ht="11.25">
      <c r="L851" s="7"/>
    </row>
    <row r="852" ht="11.25">
      <c r="L852" s="7"/>
    </row>
    <row r="853" ht="11.25">
      <c r="L853" s="7"/>
    </row>
    <row r="854" ht="11.25">
      <c r="L854" s="7"/>
    </row>
    <row r="855" ht="11.25">
      <c r="L855" s="7"/>
    </row>
    <row r="856" ht="11.25">
      <c r="L856" s="7"/>
    </row>
    <row r="857" ht="11.25">
      <c r="L857" s="7"/>
    </row>
    <row r="858" ht="11.25">
      <c r="L858" s="7"/>
    </row>
    <row r="859" ht="11.25">
      <c r="L859" s="7"/>
    </row>
    <row r="860" ht="11.25">
      <c r="L860" s="7"/>
    </row>
    <row r="861" ht="11.25">
      <c r="L861" s="7"/>
    </row>
    <row r="862" ht="11.25">
      <c r="L862" s="7"/>
    </row>
    <row r="863" ht="11.25">
      <c r="L863" s="7"/>
    </row>
    <row r="864" ht="11.25">
      <c r="L864" s="7"/>
    </row>
    <row r="865" ht="11.25">
      <c r="L865" s="7"/>
    </row>
    <row r="866" ht="11.25">
      <c r="L866" s="7"/>
    </row>
    <row r="867" ht="11.25">
      <c r="L867" s="7"/>
    </row>
    <row r="868" ht="11.25">
      <c r="L868" s="7"/>
    </row>
    <row r="869" ht="11.25">
      <c r="L869" s="7"/>
    </row>
    <row r="870" ht="11.25">
      <c r="L870" s="7"/>
    </row>
    <row r="871" ht="11.25">
      <c r="L871" s="7"/>
    </row>
    <row r="872" ht="11.25">
      <c r="L872" s="7"/>
    </row>
    <row r="873" ht="11.25">
      <c r="L873" s="7"/>
    </row>
    <row r="874" ht="11.25">
      <c r="L874" s="7"/>
    </row>
    <row r="875" ht="11.25">
      <c r="L875" s="7"/>
    </row>
    <row r="876" ht="11.25">
      <c r="L876" s="7"/>
    </row>
    <row r="877" ht="11.25">
      <c r="L877" s="7"/>
    </row>
    <row r="878" ht="11.25">
      <c r="L878" s="7"/>
    </row>
    <row r="879" ht="11.25">
      <c r="L879" s="7"/>
    </row>
    <row r="880" ht="11.25">
      <c r="L880" s="7"/>
    </row>
    <row r="881" ht="11.25">
      <c r="L881" s="7"/>
    </row>
    <row r="882" ht="11.25">
      <c r="L882" s="7"/>
    </row>
    <row r="883" ht="11.25">
      <c r="L883" s="7"/>
    </row>
    <row r="884" ht="11.25">
      <c r="L884" s="7"/>
    </row>
    <row r="885" ht="11.25">
      <c r="L885" s="7"/>
    </row>
    <row r="886" ht="11.25">
      <c r="L886" s="7"/>
    </row>
    <row r="887" ht="11.25">
      <c r="L887" s="7"/>
    </row>
    <row r="888" ht="11.25">
      <c r="L888" s="7"/>
    </row>
    <row r="889" ht="11.25">
      <c r="L889" s="7"/>
    </row>
    <row r="890" ht="11.25">
      <c r="L890" s="7"/>
    </row>
    <row r="891" ht="11.25">
      <c r="L891" s="7"/>
    </row>
    <row r="892" ht="11.25">
      <c r="L892" s="7"/>
    </row>
    <row r="893" ht="11.25">
      <c r="L893" s="7"/>
    </row>
    <row r="894" ht="11.25">
      <c r="L894" s="7"/>
    </row>
    <row r="895" ht="11.25">
      <c r="L895" s="7"/>
    </row>
    <row r="896" ht="11.25">
      <c r="L896" s="7"/>
    </row>
    <row r="897" ht="11.25">
      <c r="L897" s="7"/>
    </row>
    <row r="898" ht="11.25">
      <c r="L898" s="7"/>
    </row>
    <row r="899" ht="11.25">
      <c r="L899" s="7"/>
    </row>
    <row r="900" ht="11.25">
      <c r="L900" s="7"/>
    </row>
    <row r="901" ht="11.25">
      <c r="L901" s="7"/>
    </row>
    <row r="902" ht="11.25">
      <c r="L902" s="7"/>
    </row>
    <row r="903" ht="11.25">
      <c r="L903" s="7"/>
    </row>
    <row r="904" ht="11.25">
      <c r="L904" s="7"/>
    </row>
    <row r="905" ht="11.25">
      <c r="L905" s="7"/>
    </row>
    <row r="906" ht="11.25">
      <c r="L906" s="7"/>
    </row>
    <row r="907" ht="11.25">
      <c r="L907" s="7"/>
    </row>
    <row r="908" ht="11.25">
      <c r="L908" s="7"/>
    </row>
    <row r="909" ht="11.25">
      <c r="L909" s="7"/>
    </row>
    <row r="910" ht="11.25">
      <c r="L910" s="7"/>
    </row>
    <row r="911" ht="11.25">
      <c r="L911" s="7"/>
    </row>
    <row r="912" ht="11.25">
      <c r="L912" s="7"/>
    </row>
    <row r="913" ht="11.25">
      <c r="L913" s="7"/>
    </row>
    <row r="914" ht="11.25">
      <c r="L914" s="7"/>
    </row>
    <row r="915" ht="11.25">
      <c r="L915" s="7"/>
    </row>
    <row r="916" ht="11.25">
      <c r="L916" s="7"/>
    </row>
    <row r="917" ht="11.25">
      <c r="L917" s="7"/>
    </row>
    <row r="918" ht="11.25">
      <c r="L918" s="7"/>
    </row>
    <row r="919" ht="11.25">
      <c r="L919" s="7"/>
    </row>
    <row r="920" ht="11.25">
      <c r="L920" s="7"/>
    </row>
    <row r="921" ht="11.25">
      <c r="L921" s="7"/>
    </row>
    <row r="922" ht="11.25">
      <c r="L922" s="7"/>
    </row>
    <row r="923" ht="11.25">
      <c r="L923" s="7"/>
    </row>
    <row r="924" ht="11.25">
      <c r="L924" s="7"/>
    </row>
    <row r="925" ht="11.25">
      <c r="L925" s="7"/>
    </row>
    <row r="926" ht="11.25">
      <c r="L926" s="7"/>
    </row>
    <row r="927" ht="11.25">
      <c r="L927" s="7"/>
    </row>
    <row r="928" ht="11.25">
      <c r="L928" s="7"/>
    </row>
    <row r="929" ht="11.25">
      <c r="L929" s="7"/>
    </row>
    <row r="930" ht="11.25">
      <c r="L930" s="7"/>
    </row>
    <row r="931" ht="11.25">
      <c r="L931" s="7"/>
    </row>
    <row r="932" ht="11.25">
      <c r="L932" s="7"/>
    </row>
    <row r="933" ht="11.25">
      <c r="L933" s="7"/>
    </row>
    <row r="934" ht="11.25">
      <c r="L934" s="7"/>
    </row>
    <row r="935" ht="11.25">
      <c r="L935" s="7"/>
    </row>
    <row r="936" ht="11.25">
      <c r="L936" s="7"/>
    </row>
    <row r="937" ht="11.25">
      <c r="L937" s="7"/>
    </row>
    <row r="938" ht="11.25">
      <c r="L938" s="7"/>
    </row>
    <row r="939" ht="11.25">
      <c r="L939" s="7"/>
    </row>
    <row r="940" ht="11.25">
      <c r="L940" s="7"/>
    </row>
    <row r="941" ht="11.25">
      <c r="L941" s="7"/>
    </row>
    <row r="942" ht="11.25">
      <c r="L942" s="7"/>
    </row>
    <row r="943" ht="11.25">
      <c r="L943" s="7"/>
    </row>
    <row r="944" ht="11.25">
      <c r="L944" s="7"/>
    </row>
    <row r="945" ht="11.25">
      <c r="L945" s="7"/>
    </row>
    <row r="946" ht="11.25">
      <c r="L946" s="7"/>
    </row>
    <row r="947" ht="11.25">
      <c r="L947" s="7"/>
    </row>
    <row r="948" ht="11.25">
      <c r="L948" s="7"/>
    </row>
    <row r="949" ht="11.25">
      <c r="L949" s="7"/>
    </row>
    <row r="950" ht="11.25">
      <c r="L950" s="7"/>
    </row>
    <row r="951" ht="11.25">
      <c r="L951" s="7"/>
    </row>
    <row r="952" ht="11.25">
      <c r="L952" s="7"/>
    </row>
    <row r="953" ht="11.25">
      <c r="L953" s="7"/>
    </row>
    <row r="954" ht="11.25">
      <c r="L954" s="7"/>
    </row>
    <row r="955" ht="11.25">
      <c r="L955" s="7"/>
    </row>
    <row r="956" ht="11.25">
      <c r="L956" s="7"/>
    </row>
    <row r="957" ht="11.25">
      <c r="L957" s="7"/>
    </row>
    <row r="958" ht="11.25">
      <c r="L958" s="7"/>
    </row>
    <row r="959" ht="11.25">
      <c r="L959" s="7"/>
    </row>
    <row r="960" ht="11.25">
      <c r="L960" s="7"/>
    </row>
    <row r="961" ht="11.25">
      <c r="L961" s="7"/>
    </row>
    <row r="962" ht="11.25">
      <c r="L962" s="7"/>
    </row>
    <row r="963" ht="11.25">
      <c r="L963" s="7"/>
    </row>
    <row r="964" ht="11.25">
      <c r="L964" s="7"/>
    </row>
    <row r="965" ht="11.25">
      <c r="L965" s="7"/>
    </row>
    <row r="966" ht="11.25">
      <c r="L966" s="7"/>
    </row>
    <row r="967" ht="11.25">
      <c r="L967" s="7"/>
    </row>
    <row r="968" ht="11.25">
      <c r="L968" s="7"/>
    </row>
    <row r="969" ht="11.25">
      <c r="L969" s="7"/>
    </row>
    <row r="970" ht="11.25">
      <c r="L970" s="7"/>
    </row>
    <row r="971" ht="11.25">
      <c r="L971" s="7"/>
    </row>
    <row r="972" ht="11.25">
      <c r="L972" s="7"/>
    </row>
    <row r="973" ht="11.25">
      <c r="L973" s="7"/>
    </row>
    <row r="974" ht="11.25">
      <c r="L974" s="7"/>
    </row>
    <row r="975" ht="11.25">
      <c r="L975" s="7"/>
    </row>
    <row r="976" ht="11.25">
      <c r="L976" s="7"/>
    </row>
    <row r="977" ht="11.25">
      <c r="L977" s="7"/>
    </row>
    <row r="978" ht="11.25">
      <c r="L978" s="7"/>
    </row>
    <row r="979" ht="11.25">
      <c r="L979" s="7"/>
    </row>
    <row r="980" ht="11.25">
      <c r="L980" s="7"/>
    </row>
    <row r="981" ht="11.25">
      <c r="L981" s="7"/>
    </row>
    <row r="982" ht="11.25">
      <c r="L982" s="7"/>
    </row>
    <row r="983" ht="11.25">
      <c r="L983" s="7"/>
    </row>
    <row r="984" ht="11.25">
      <c r="L984" s="7"/>
    </row>
    <row r="985" ht="11.25">
      <c r="L985" s="7"/>
    </row>
    <row r="986" ht="11.25">
      <c r="L986" s="7"/>
    </row>
    <row r="987" ht="11.25">
      <c r="L987" s="7"/>
    </row>
    <row r="988" ht="11.25">
      <c r="L988" s="7"/>
    </row>
    <row r="989" ht="11.25">
      <c r="L989" s="7"/>
    </row>
    <row r="990" ht="11.25">
      <c r="L990" s="7"/>
    </row>
    <row r="991" ht="11.25">
      <c r="L991" s="7"/>
    </row>
    <row r="992" ht="11.25">
      <c r="L992" s="7"/>
    </row>
    <row r="993" ht="11.25">
      <c r="L993" s="7"/>
    </row>
    <row r="994" ht="11.25">
      <c r="L994" s="7"/>
    </row>
    <row r="995" ht="11.25">
      <c r="L995" s="7"/>
    </row>
    <row r="996" ht="11.25">
      <c r="L996" s="7"/>
    </row>
    <row r="997" ht="11.25">
      <c r="L997" s="7"/>
    </row>
    <row r="998" ht="11.25">
      <c r="L998" s="7"/>
    </row>
    <row r="999" ht="11.25">
      <c r="L999" s="7"/>
    </row>
    <row r="1000" ht="11.25">
      <c r="L1000" s="7"/>
    </row>
    <row r="1001" ht="11.25">
      <c r="L1001" s="7"/>
    </row>
    <row r="1002" ht="11.25">
      <c r="L1002" s="7"/>
    </row>
    <row r="1003" ht="11.25">
      <c r="L1003" s="7"/>
    </row>
    <row r="1004" ht="11.25">
      <c r="L1004" s="7"/>
    </row>
    <row r="1005" ht="11.25">
      <c r="L1005" s="7"/>
    </row>
    <row r="1006" ht="11.25">
      <c r="L1006" s="7"/>
    </row>
    <row r="1007" ht="11.25">
      <c r="L1007" s="7"/>
    </row>
    <row r="1008" ht="11.25">
      <c r="L1008" s="7"/>
    </row>
    <row r="1009" ht="11.25">
      <c r="L1009" s="7"/>
    </row>
    <row r="1010" ht="11.25">
      <c r="L1010" s="7"/>
    </row>
    <row r="1011" ht="11.25">
      <c r="L1011" s="7"/>
    </row>
    <row r="1012" ht="11.25">
      <c r="L1012" s="7"/>
    </row>
    <row r="1013" ht="11.25">
      <c r="L1013" s="7"/>
    </row>
    <row r="1014" ht="11.25">
      <c r="L1014" s="7"/>
    </row>
    <row r="1015" ht="11.25">
      <c r="L1015" s="7"/>
    </row>
    <row r="1016" ht="11.25">
      <c r="L1016" s="7"/>
    </row>
    <row r="1017" ht="11.25">
      <c r="L1017" s="7"/>
    </row>
    <row r="1018" ht="11.25">
      <c r="L1018" s="7"/>
    </row>
    <row r="1019" ht="11.25">
      <c r="L1019" s="7"/>
    </row>
    <row r="1020" ht="11.25">
      <c r="L1020" s="7"/>
    </row>
    <row r="1021" ht="11.25">
      <c r="L1021" s="7"/>
    </row>
    <row r="1022" ht="11.25">
      <c r="L1022" s="7"/>
    </row>
    <row r="1023" ht="11.25">
      <c r="L1023" s="7"/>
    </row>
    <row r="1024" ht="11.25">
      <c r="L1024" s="7"/>
    </row>
    <row r="1025" ht="11.25">
      <c r="L1025" s="7"/>
    </row>
    <row r="1026" ht="11.25">
      <c r="L1026" s="7"/>
    </row>
    <row r="1027" ht="11.25">
      <c r="L1027" s="7"/>
    </row>
    <row r="1028" ht="11.25">
      <c r="L1028" s="7"/>
    </row>
    <row r="1029" ht="11.25">
      <c r="L1029" s="7"/>
    </row>
    <row r="1030" ht="11.25">
      <c r="L1030" s="7"/>
    </row>
    <row r="1031" ht="11.25">
      <c r="L1031" s="7"/>
    </row>
    <row r="1032" ht="11.25">
      <c r="L1032" s="7"/>
    </row>
    <row r="1033" ht="11.25">
      <c r="L1033" s="7"/>
    </row>
    <row r="1034" ht="11.25">
      <c r="L1034" s="7"/>
    </row>
    <row r="1035" ht="11.25">
      <c r="L1035" s="7"/>
    </row>
    <row r="1036" ht="11.25">
      <c r="L1036" s="7"/>
    </row>
    <row r="1037" ht="11.25">
      <c r="L1037" s="7"/>
    </row>
    <row r="1038" ht="11.25">
      <c r="L1038" s="7"/>
    </row>
    <row r="1039" ht="11.25">
      <c r="L1039" s="7"/>
    </row>
    <row r="1040" ht="11.25">
      <c r="L1040" s="7"/>
    </row>
    <row r="1041" ht="11.25">
      <c r="L1041" s="7"/>
    </row>
    <row r="1042" ht="11.25">
      <c r="L1042" s="7"/>
    </row>
    <row r="1043" ht="11.25">
      <c r="L1043" s="7"/>
    </row>
    <row r="1044" ht="11.25">
      <c r="L1044" s="7"/>
    </row>
    <row r="1045" ht="11.25">
      <c r="L1045" s="7"/>
    </row>
    <row r="1046" ht="11.25">
      <c r="L1046" s="7"/>
    </row>
    <row r="1047" ht="11.25">
      <c r="L1047" s="7"/>
    </row>
    <row r="1048" ht="11.25">
      <c r="L1048" s="7"/>
    </row>
    <row r="1049" ht="11.25">
      <c r="L1049" s="7"/>
    </row>
    <row r="1050" ht="11.25">
      <c r="L1050" s="7"/>
    </row>
    <row r="1051" ht="11.25">
      <c r="L1051" s="7"/>
    </row>
    <row r="1052" ht="11.25">
      <c r="L1052" s="7"/>
    </row>
    <row r="1053" ht="11.25">
      <c r="L1053" s="7"/>
    </row>
    <row r="1054" ht="11.25">
      <c r="L1054" s="7"/>
    </row>
    <row r="1055" ht="11.25">
      <c r="L1055" s="7"/>
    </row>
    <row r="1056" ht="11.25">
      <c r="L1056" s="7"/>
    </row>
    <row r="1057" ht="11.25">
      <c r="L1057" s="7"/>
    </row>
    <row r="1058" ht="11.25">
      <c r="L1058" s="7"/>
    </row>
    <row r="1059" ht="11.25">
      <c r="L1059" s="7"/>
    </row>
    <row r="1060" ht="11.25">
      <c r="L1060" s="7"/>
    </row>
    <row r="1061" ht="11.25">
      <c r="L1061" s="7"/>
    </row>
    <row r="1062" ht="11.25">
      <c r="L1062" s="7"/>
    </row>
    <row r="1063" ht="11.25">
      <c r="L1063" s="7"/>
    </row>
    <row r="1064" ht="11.25">
      <c r="L1064" s="7"/>
    </row>
    <row r="1065" ht="11.25">
      <c r="L1065" s="7"/>
    </row>
    <row r="1066" ht="11.25">
      <c r="L1066" s="7"/>
    </row>
    <row r="1067" ht="11.25">
      <c r="L1067" s="7"/>
    </row>
    <row r="1068" ht="11.25">
      <c r="L1068" s="7"/>
    </row>
    <row r="1069" ht="11.25">
      <c r="L1069" s="7"/>
    </row>
    <row r="1070" ht="11.25">
      <c r="L1070" s="7"/>
    </row>
    <row r="1071" ht="11.25">
      <c r="L1071" s="7"/>
    </row>
    <row r="1072" ht="11.25">
      <c r="L1072" s="7"/>
    </row>
    <row r="1073" ht="11.25">
      <c r="L1073" s="7"/>
    </row>
    <row r="1074" ht="11.25">
      <c r="L1074" s="7"/>
    </row>
    <row r="1075" ht="11.25">
      <c r="L1075" s="7"/>
    </row>
    <row r="1076" ht="11.25">
      <c r="L1076" s="7"/>
    </row>
    <row r="1077" ht="11.25">
      <c r="L1077" s="7"/>
    </row>
    <row r="1078" ht="11.25">
      <c r="L1078" s="7"/>
    </row>
    <row r="1079" ht="11.25">
      <c r="L1079" s="7"/>
    </row>
    <row r="1080" ht="11.25">
      <c r="L1080" s="7"/>
    </row>
    <row r="1081" ht="11.25">
      <c r="L1081" s="7"/>
    </row>
    <row r="1082" ht="11.25">
      <c r="L1082" s="7"/>
    </row>
    <row r="1083" ht="11.25">
      <c r="L1083" s="7"/>
    </row>
    <row r="1084" ht="11.25">
      <c r="L1084" s="7"/>
    </row>
    <row r="1085" ht="11.25">
      <c r="L1085" s="7"/>
    </row>
    <row r="1086" ht="11.25">
      <c r="L1086" s="7"/>
    </row>
    <row r="1087" ht="11.25">
      <c r="L1087" s="7"/>
    </row>
    <row r="1088" ht="11.25">
      <c r="L1088" s="7"/>
    </row>
    <row r="1089" ht="11.25">
      <c r="L1089" s="7"/>
    </row>
    <row r="1090" ht="11.25">
      <c r="L1090" s="7"/>
    </row>
    <row r="1091" ht="11.25">
      <c r="L1091" s="7"/>
    </row>
    <row r="1092" ht="11.25">
      <c r="L1092" s="7"/>
    </row>
    <row r="1093" ht="11.25">
      <c r="L1093" s="7"/>
    </row>
    <row r="1094" ht="11.25">
      <c r="L1094" s="7"/>
    </row>
    <row r="1095" ht="11.25">
      <c r="L1095" s="7"/>
    </row>
    <row r="1096" ht="11.25">
      <c r="L1096" s="7"/>
    </row>
    <row r="1097" ht="11.25">
      <c r="L1097" s="7"/>
    </row>
    <row r="1098" ht="11.25">
      <c r="L1098" s="7"/>
    </row>
    <row r="1099" ht="11.25">
      <c r="L1099" s="7"/>
    </row>
    <row r="1100" ht="11.25">
      <c r="L1100" s="7"/>
    </row>
    <row r="1101" ht="11.25">
      <c r="L1101" s="7"/>
    </row>
    <row r="1102" ht="11.25">
      <c r="L1102" s="7"/>
    </row>
    <row r="1103" ht="11.25">
      <c r="L1103" s="7"/>
    </row>
    <row r="1104" ht="11.25">
      <c r="L1104" s="7"/>
    </row>
    <row r="1105" ht="11.25">
      <c r="L1105" s="7"/>
    </row>
    <row r="1106" ht="11.25">
      <c r="L1106" s="7"/>
    </row>
    <row r="1107" ht="11.25">
      <c r="L1107" s="7"/>
    </row>
    <row r="1108" ht="11.25">
      <c r="L1108" s="7"/>
    </row>
    <row r="1109" ht="11.25">
      <c r="L1109" s="7"/>
    </row>
    <row r="1110" ht="11.25">
      <c r="L1110" s="7"/>
    </row>
    <row r="1111" ht="11.25">
      <c r="L1111" s="7"/>
    </row>
    <row r="1112" ht="11.25">
      <c r="L1112" s="7"/>
    </row>
    <row r="1113" ht="11.25">
      <c r="L1113" s="7"/>
    </row>
    <row r="1114" ht="11.25">
      <c r="L1114" s="7"/>
    </row>
    <row r="1115" ht="11.25">
      <c r="L1115" s="7"/>
    </row>
    <row r="1116" ht="11.25">
      <c r="L1116" s="7"/>
    </row>
    <row r="1117" ht="11.25">
      <c r="L1117" s="7"/>
    </row>
    <row r="1118" ht="11.25">
      <c r="L1118" s="7"/>
    </row>
    <row r="1119" ht="11.25">
      <c r="L1119" s="7"/>
    </row>
    <row r="1120" ht="11.25">
      <c r="L1120" s="7"/>
    </row>
    <row r="1121" ht="11.25">
      <c r="L1121" s="7"/>
    </row>
    <row r="1122" ht="11.25">
      <c r="L1122" s="7"/>
    </row>
    <row r="1123" ht="11.25">
      <c r="L1123" s="7"/>
    </row>
    <row r="1124" ht="11.25">
      <c r="L1124" s="7"/>
    </row>
    <row r="1125" ht="11.25">
      <c r="L1125" s="7"/>
    </row>
    <row r="1126" ht="11.25">
      <c r="L1126" s="7"/>
    </row>
    <row r="1127" ht="11.25">
      <c r="L1127" s="7"/>
    </row>
    <row r="1128" ht="11.25">
      <c r="L1128" s="7"/>
    </row>
    <row r="1129" ht="11.25">
      <c r="L1129" s="7"/>
    </row>
    <row r="1130" ht="11.25">
      <c r="L1130" s="7"/>
    </row>
    <row r="1131" ht="11.25">
      <c r="L1131" s="7"/>
    </row>
    <row r="1132" ht="11.25">
      <c r="L1132" s="7"/>
    </row>
    <row r="1133" ht="11.25">
      <c r="L1133" s="7"/>
    </row>
    <row r="1134" ht="11.25">
      <c r="L1134" s="7"/>
    </row>
    <row r="1135" ht="11.25">
      <c r="L1135" s="7"/>
    </row>
    <row r="1136" ht="11.25">
      <c r="L1136" s="7"/>
    </row>
    <row r="1137" ht="11.25">
      <c r="L1137" s="7"/>
    </row>
    <row r="1138" ht="11.25">
      <c r="L1138" s="7"/>
    </row>
    <row r="1139" ht="11.25">
      <c r="L1139" s="7"/>
    </row>
    <row r="1140" ht="11.25">
      <c r="L1140" s="7"/>
    </row>
    <row r="1141" ht="11.25">
      <c r="L1141" s="7"/>
    </row>
    <row r="1142" ht="11.25">
      <c r="L1142" s="7"/>
    </row>
    <row r="1143" ht="11.25">
      <c r="L1143" s="7"/>
    </row>
    <row r="1144" ht="11.25">
      <c r="L1144" s="7"/>
    </row>
    <row r="1145" ht="11.25">
      <c r="L1145" s="7"/>
    </row>
    <row r="1146" ht="11.25">
      <c r="L1146" s="7"/>
    </row>
    <row r="1147" ht="11.25">
      <c r="L1147" s="7"/>
    </row>
    <row r="1148" ht="11.25">
      <c r="L1148" s="7"/>
    </row>
    <row r="1149" ht="11.25">
      <c r="L1149" s="7"/>
    </row>
    <row r="1150" ht="11.25">
      <c r="L1150" s="7"/>
    </row>
    <row r="1151" ht="11.25">
      <c r="L1151" s="7"/>
    </row>
    <row r="1152" ht="11.25">
      <c r="L1152" s="7"/>
    </row>
    <row r="1153" ht="11.25">
      <c r="L1153" s="7"/>
    </row>
    <row r="1154" ht="11.25">
      <c r="L1154" s="7"/>
    </row>
    <row r="1155" ht="11.25">
      <c r="L1155" s="7"/>
    </row>
    <row r="1156" ht="11.25">
      <c r="L1156" s="7"/>
    </row>
    <row r="1157" ht="11.25">
      <c r="L1157" s="7"/>
    </row>
    <row r="1158" ht="11.25">
      <c r="L1158" s="7"/>
    </row>
    <row r="1159" ht="11.25">
      <c r="L1159" s="7"/>
    </row>
    <row r="1160" ht="11.25">
      <c r="L1160" s="7"/>
    </row>
    <row r="1161" ht="11.25">
      <c r="L1161" s="7"/>
    </row>
    <row r="1162" ht="11.25">
      <c r="L1162" s="7"/>
    </row>
    <row r="1163" ht="11.25">
      <c r="L1163" s="7"/>
    </row>
    <row r="1164" ht="11.25">
      <c r="L1164" s="7"/>
    </row>
    <row r="1165" ht="11.25">
      <c r="L1165" s="7"/>
    </row>
    <row r="1166" ht="11.25">
      <c r="L1166" s="7"/>
    </row>
    <row r="1167" ht="11.25">
      <c r="L1167" s="7"/>
    </row>
    <row r="1168" ht="11.25">
      <c r="L1168" s="7"/>
    </row>
    <row r="1169" ht="11.25">
      <c r="L1169" s="7"/>
    </row>
    <row r="1170" ht="11.25">
      <c r="L1170" s="7"/>
    </row>
    <row r="1171" ht="11.25">
      <c r="L1171" s="7"/>
    </row>
    <row r="1172" ht="11.25">
      <c r="L1172" s="7"/>
    </row>
    <row r="1173" ht="11.25">
      <c r="L1173" s="7"/>
    </row>
    <row r="1174" ht="11.25">
      <c r="L1174" s="7"/>
    </row>
    <row r="1175" ht="11.25">
      <c r="L1175" s="7"/>
    </row>
    <row r="1176" ht="11.25">
      <c r="L1176" s="7"/>
    </row>
    <row r="1177" ht="11.25">
      <c r="L1177" s="7"/>
    </row>
    <row r="1178" ht="11.25">
      <c r="L1178" s="7"/>
    </row>
    <row r="1179" ht="11.25">
      <c r="L1179" s="7"/>
    </row>
    <row r="1180" ht="11.25">
      <c r="L1180" s="7"/>
    </row>
    <row r="1181" ht="11.25">
      <c r="L1181" s="7"/>
    </row>
    <row r="1182" ht="11.25">
      <c r="L1182" s="7"/>
    </row>
    <row r="1183" ht="11.25">
      <c r="L1183" s="7"/>
    </row>
    <row r="1184" ht="11.25">
      <c r="L1184" s="7"/>
    </row>
    <row r="1185" ht="11.25">
      <c r="L1185" s="7"/>
    </row>
    <row r="1186" ht="11.25">
      <c r="L1186" s="7"/>
    </row>
    <row r="1187" ht="11.25">
      <c r="L1187" s="7"/>
    </row>
    <row r="1188" ht="11.25">
      <c r="L1188" s="7"/>
    </row>
    <row r="1189" ht="11.25">
      <c r="L1189" s="7"/>
    </row>
    <row r="1190" ht="11.25">
      <c r="L1190" s="7"/>
    </row>
    <row r="1191" ht="11.25">
      <c r="L1191" s="7"/>
    </row>
    <row r="1192" ht="11.25">
      <c r="L1192" s="7"/>
    </row>
    <row r="1193" ht="11.25">
      <c r="L1193" s="7"/>
    </row>
    <row r="1194" ht="11.25">
      <c r="L1194" s="7"/>
    </row>
    <row r="1195" ht="11.25">
      <c r="L1195" s="7"/>
    </row>
    <row r="1196" ht="11.25">
      <c r="L1196" s="7"/>
    </row>
    <row r="1197" ht="11.25">
      <c r="L1197" s="7"/>
    </row>
    <row r="1198" ht="11.25">
      <c r="L1198" s="7"/>
    </row>
    <row r="1199" ht="11.25">
      <c r="L1199" s="7"/>
    </row>
    <row r="1200" ht="11.25">
      <c r="L1200" s="7"/>
    </row>
    <row r="1201" ht="11.25">
      <c r="L1201" s="7"/>
    </row>
    <row r="1202" ht="11.25">
      <c r="L1202" s="7"/>
    </row>
    <row r="1203" ht="11.25">
      <c r="L1203" s="7"/>
    </row>
    <row r="1204" ht="11.25">
      <c r="L1204" s="7"/>
    </row>
    <row r="1205" ht="11.25">
      <c r="L1205" s="7"/>
    </row>
    <row r="1206" ht="11.25">
      <c r="L1206" s="7"/>
    </row>
    <row r="1207" ht="11.25">
      <c r="L1207" s="7"/>
    </row>
    <row r="1208" ht="11.25">
      <c r="L1208" s="7"/>
    </row>
    <row r="1209" ht="11.25">
      <c r="L1209" s="7"/>
    </row>
    <row r="1210" ht="11.25">
      <c r="L1210" s="7"/>
    </row>
    <row r="1211" ht="11.25">
      <c r="L1211" s="7"/>
    </row>
    <row r="1212" ht="11.25">
      <c r="L1212" s="7"/>
    </row>
    <row r="1213" ht="11.25">
      <c r="L1213" s="7"/>
    </row>
    <row r="1214" ht="11.25">
      <c r="L1214" s="7"/>
    </row>
    <row r="1215" ht="11.25">
      <c r="L1215" s="7"/>
    </row>
    <row r="1216" ht="11.25">
      <c r="L1216" s="7"/>
    </row>
    <row r="1217" ht="11.25">
      <c r="L1217" s="7"/>
    </row>
    <row r="1218" ht="11.25">
      <c r="L1218" s="7"/>
    </row>
    <row r="1219" ht="11.25">
      <c r="L1219" s="7"/>
    </row>
    <row r="1220" ht="11.25">
      <c r="L1220" s="7"/>
    </row>
    <row r="1221" ht="11.25">
      <c r="L1221" s="7"/>
    </row>
    <row r="1222" ht="11.25">
      <c r="L1222" s="7"/>
    </row>
    <row r="1223" ht="11.25">
      <c r="L1223" s="7"/>
    </row>
    <row r="1224" ht="11.25">
      <c r="L1224" s="7"/>
    </row>
    <row r="1225" ht="11.25">
      <c r="L1225" s="7"/>
    </row>
    <row r="1226" ht="11.25">
      <c r="L1226" s="7"/>
    </row>
    <row r="1227" ht="11.25">
      <c r="L1227" s="7"/>
    </row>
    <row r="1228" ht="11.25">
      <c r="L1228" s="7"/>
    </row>
    <row r="1229" ht="11.25">
      <c r="L1229" s="7"/>
    </row>
    <row r="1230" ht="11.25">
      <c r="L1230" s="7"/>
    </row>
    <row r="1231" ht="11.25">
      <c r="L1231" s="7"/>
    </row>
    <row r="1232" ht="11.25">
      <c r="L1232" s="7"/>
    </row>
    <row r="1233" ht="11.25">
      <c r="L1233" s="7"/>
    </row>
    <row r="1234" ht="11.25">
      <c r="L1234" s="7"/>
    </row>
    <row r="1235" ht="11.25">
      <c r="L1235" s="7"/>
    </row>
    <row r="1236" ht="11.25">
      <c r="L1236" s="7"/>
    </row>
    <row r="1237" ht="11.25">
      <c r="L1237" s="7"/>
    </row>
    <row r="1238" ht="11.25">
      <c r="L1238" s="7"/>
    </row>
    <row r="1239" ht="11.25">
      <c r="L1239" s="7"/>
    </row>
    <row r="1240" ht="11.25">
      <c r="L1240" s="7"/>
    </row>
    <row r="1241" ht="11.25">
      <c r="L1241" s="7"/>
    </row>
    <row r="1242" ht="11.25">
      <c r="L1242" s="7"/>
    </row>
    <row r="1243" ht="11.25">
      <c r="L1243" s="7"/>
    </row>
    <row r="1244" ht="11.25">
      <c r="L1244" s="7"/>
    </row>
    <row r="1245" ht="11.25">
      <c r="L1245" s="7"/>
    </row>
    <row r="1246" ht="11.25">
      <c r="L1246" s="7"/>
    </row>
    <row r="1247" ht="11.25">
      <c r="L1247" s="7"/>
    </row>
    <row r="1248" ht="11.25">
      <c r="L1248" s="7"/>
    </row>
    <row r="1249" ht="11.25">
      <c r="L1249" s="7"/>
    </row>
    <row r="1250" ht="11.25">
      <c r="L1250" s="7"/>
    </row>
    <row r="1251" ht="11.25">
      <c r="L1251" s="7"/>
    </row>
    <row r="1252" ht="11.25">
      <c r="L1252" s="7"/>
    </row>
    <row r="1253" ht="11.25">
      <c r="L1253" s="7"/>
    </row>
    <row r="1254" ht="11.25">
      <c r="L1254" s="7"/>
    </row>
    <row r="1255" ht="11.25">
      <c r="L1255" s="7"/>
    </row>
    <row r="1256" ht="11.25">
      <c r="L1256" s="7"/>
    </row>
    <row r="1257" ht="11.25">
      <c r="L1257" s="7"/>
    </row>
    <row r="1258" ht="11.25">
      <c r="L1258" s="7"/>
    </row>
    <row r="1259" ht="11.25">
      <c r="L1259" s="7"/>
    </row>
    <row r="1260" ht="11.25">
      <c r="L1260" s="7"/>
    </row>
    <row r="1261" ht="11.25">
      <c r="L1261" s="7"/>
    </row>
    <row r="1262" ht="11.25">
      <c r="L1262" s="7"/>
    </row>
    <row r="1263" ht="11.25">
      <c r="L1263" s="7"/>
    </row>
    <row r="1264" ht="11.25">
      <c r="L1264" s="7"/>
    </row>
    <row r="1265" ht="11.25">
      <c r="L1265" s="7"/>
    </row>
    <row r="1266" ht="11.25">
      <c r="L1266" s="7"/>
    </row>
    <row r="1267" ht="11.25">
      <c r="L1267" s="7"/>
    </row>
    <row r="1268" ht="11.25">
      <c r="L1268" s="7"/>
    </row>
    <row r="1269" ht="11.25">
      <c r="L1269" s="7"/>
    </row>
    <row r="1270" ht="11.25">
      <c r="L1270" s="7"/>
    </row>
    <row r="1271" ht="11.25">
      <c r="L1271" s="7"/>
    </row>
    <row r="1272" ht="11.25">
      <c r="L1272" s="7"/>
    </row>
    <row r="1273" ht="11.25">
      <c r="L1273" s="7"/>
    </row>
    <row r="1274" ht="11.25">
      <c r="L1274" s="7"/>
    </row>
    <row r="1275" ht="11.25">
      <c r="L1275" s="7"/>
    </row>
    <row r="1276" ht="11.25">
      <c r="L1276" s="7"/>
    </row>
    <row r="1277" ht="11.25">
      <c r="L1277" s="7"/>
    </row>
    <row r="1278" ht="11.25">
      <c r="L1278" s="7"/>
    </row>
    <row r="1279" ht="11.25">
      <c r="L1279" s="7"/>
    </row>
    <row r="1280" ht="11.25">
      <c r="L1280" s="7"/>
    </row>
    <row r="1281" ht="11.25">
      <c r="L1281" s="7"/>
    </row>
    <row r="1282" ht="11.25">
      <c r="L1282" s="7"/>
    </row>
    <row r="1283" ht="11.25">
      <c r="L1283" s="7"/>
    </row>
    <row r="1284" ht="11.25">
      <c r="L1284" s="7"/>
    </row>
    <row r="1285" ht="11.25">
      <c r="L1285" s="7"/>
    </row>
    <row r="1286" ht="11.25">
      <c r="L1286" s="7"/>
    </row>
    <row r="1287" ht="11.25">
      <c r="L1287" s="7"/>
    </row>
    <row r="1288" ht="11.25">
      <c r="L1288" s="7"/>
    </row>
    <row r="1289" ht="11.25">
      <c r="L1289" s="7"/>
    </row>
    <row r="1290" ht="11.25">
      <c r="L1290" s="7"/>
    </row>
    <row r="1291" ht="11.25">
      <c r="L1291" s="7"/>
    </row>
    <row r="1292" ht="11.25">
      <c r="L1292" s="7"/>
    </row>
    <row r="1293" ht="11.25">
      <c r="L1293" s="7"/>
    </row>
    <row r="1294" ht="11.25">
      <c r="L1294" s="7"/>
    </row>
    <row r="1295" ht="11.25">
      <c r="L1295" s="7"/>
    </row>
    <row r="1296" ht="11.25">
      <c r="L1296" s="7"/>
    </row>
    <row r="1297" ht="11.25">
      <c r="L1297" s="7"/>
    </row>
    <row r="1298" ht="11.25">
      <c r="L1298" s="7"/>
    </row>
    <row r="1299" ht="11.25">
      <c r="L1299" s="7"/>
    </row>
    <row r="1300" ht="11.25">
      <c r="L1300" s="7"/>
    </row>
    <row r="1301" ht="11.25">
      <c r="L1301" s="7"/>
    </row>
    <row r="1302" ht="11.25">
      <c r="L1302" s="7"/>
    </row>
    <row r="1303" ht="11.25">
      <c r="L1303" s="7"/>
    </row>
    <row r="1304" ht="11.25">
      <c r="L1304" s="7"/>
    </row>
    <row r="1305" ht="11.25">
      <c r="L1305" s="7"/>
    </row>
    <row r="1306" ht="11.25">
      <c r="L1306" s="7"/>
    </row>
    <row r="1307" ht="11.25">
      <c r="L1307" s="7"/>
    </row>
    <row r="1308" ht="11.25">
      <c r="L1308" s="7"/>
    </row>
    <row r="1309" ht="11.25">
      <c r="L1309" s="7"/>
    </row>
    <row r="1310" ht="11.25">
      <c r="L1310" s="7"/>
    </row>
    <row r="1311" ht="11.25">
      <c r="L1311" s="7"/>
    </row>
    <row r="1312" ht="11.25">
      <c r="L1312" s="7"/>
    </row>
    <row r="1313" ht="11.25">
      <c r="L1313" s="7"/>
    </row>
    <row r="1314" ht="11.25">
      <c r="L1314" s="7"/>
    </row>
    <row r="1315" ht="11.25">
      <c r="L1315" s="7"/>
    </row>
    <row r="1316" ht="11.25">
      <c r="L1316" s="7"/>
    </row>
    <row r="1317" ht="11.25">
      <c r="L1317" s="7"/>
    </row>
    <row r="1318" ht="11.25">
      <c r="L1318" s="7"/>
    </row>
    <row r="1319" ht="11.25">
      <c r="L1319" s="7"/>
    </row>
    <row r="1320" ht="11.25">
      <c r="L1320" s="7"/>
    </row>
    <row r="1321" ht="11.25">
      <c r="L1321" s="7"/>
    </row>
    <row r="1322" ht="11.25">
      <c r="L1322" s="7"/>
    </row>
    <row r="1323" ht="11.25">
      <c r="L1323" s="7"/>
    </row>
    <row r="1324" ht="11.25">
      <c r="L1324" s="7"/>
    </row>
    <row r="1325" ht="11.25">
      <c r="L1325" s="7"/>
    </row>
    <row r="1326" ht="11.25">
      <c r="L1326" s="7"/>
    </row>
    <row r="1327" ht="11.25">
      <c r="L1327" s="7"/>
    </row>
    <row r="1328" ht="11.25">
      <c r="L1328" s="7"/>
    </row>
    <row r="1329" ht="11.25">
      <c r="L1329" s="7"/>
    </row>
    <row r="1330" ht="11.25">
      <c r="L1330" s="7"/>
    </row>
    <row r="1331" ht="11.25">
      <c r="L1331" s="7"/>
    </row>
    <row r="1332" ht="11.25">
      <c r="L1332" s="7"/>
    </row>
    <row r="1333" ht="11.25">
      <c r="L1333" s="7"/>
    </row>
    <row r="1334" ht="11.25">
      <c r="L1334" s="7"/>
    </row>
    <row r="1335" ht="11.25">
      <c r="L1335" s="7"/>
    </row>
    <row r="1336" ht="11.25">
      <c r="L1336" s="7"/>
    </row>
    <row r="1337" ht="11.25">
      <c r="L1337" s="7"/>
    </row>
    <row r="1338" ht="11.25">
      <c r="L1338" s="7"/>
    </row>
    <row r="1339" ht="11.25">
      <c r="L1339" s="7"/>
    </row>
    <row r="1340" ht="11.25">
      <c r="L1340" s="7"/>
    </row>
    <row r="1341" ht="11.25">
      <c r="L1341" s="7"/>
    </row>
    <row r="1342" ht="11.25">
      <c r="L1342" s="7"/>
    </row>
    <row r="1343" ht="11.25">
      <c r="L1343" s="7"/>
    </row>
    <row r="1344" ht="11.25">
      <c r="L1344" s="7"/>
    </row>
    <row r="1345" ht="11.25">
      <c r="L1345" s="7"/>
    </row>
    <row r="1346" ht="11.25">
      <c r="L1346" s="7"/>
    </row>
    <row r="1347" ht="11.25">
      <c r="L1347" s="7"/>
    </row>
    <row r="1348" ht="11.25">
      <c r="L1348" s="7"/>
    </row>
    <row r="1349" ht="11.25">
      <c r="L1349" s="7"/>
    </row>
    <row r="1350" ht="11.25">
      <c r="L1350" s="7"/>
    </row>
    <row r="1351" ht="11.25">
      <c r="L1351" s="7"/>
    </row>
    <row r="1352" ht="11.25">
      <c r="L1352" s="7"/>
    </row>
    <row r="1353" ht="11.25">
      <c r="L1353" s="7"/>
    </row>
    <row r="1354" ht="11.25">
      <c r="L1354" s="7"/>
    </row>
    <row r="1355" ht="11.25">
      <c r="L1355" s="7"/>
    </row>
    <row r="1356" ht="11.25">
      <c r="L1356" s="7"/>
    </row>
    <row r="1357" ht="11.25">
      <c r="L1357" s="7"/>
    </row>
    <row r="1358" ht="11.25">
      <c r="L1358" s="7"/>
    </row>
    <row r="1359" ht="11.25">
      <c r="L1359" s="7"/>
    </row>
    <row r="1360" ht="11.25">
      <c r="L1360" s="7"/>
    </row>
    <row r="1361" ht="11.25">
      <c r="L1361" s="7"/>
    </row>
    <row r="1362" ht="11.25">
      <c r="L1362" s="7"/>
    </row>
    <row r="1363" ht="11.25">
      <c r="L1363" s="7"/>
    </row>
    <row r="1364" ht="11.25">
      <c r="L1364" s="7"/>
    </row>
    <row r="1365" ht="11.25">
      <c r="L1365" s="7"/>
    </row>
    <row r="1366" ht="11.25">
      <c r="L1366" s="7"/>
    </row>
    <row r="1367" ht="11.25">
      <c r="L1367" s="7"/>
    </row>
    <row r="1368" ht="11.25">
      <c r="L1368" s="7"/>
    </row>
    <row r="1369" ht="11.25">
      <c r="L1369" s="7"/>
    </row>
  </sheetData>
  <sheetProtection/>
  <mergeCells count="3">
    <mergeCell ref="A3:A4"/>
    <mergeCell ref="A24:R24"/>
    <mergeCell ref="L3:P3"/>
  </mergeCells>
  <printOptions horizontalCentered="1" verticalCentered="1"/>
  <pageMargins left="0.2" right="0.2" top="0.7874015748031497" bottom="0.7874015748031497" header="0.5118110236220472" footer="0.5118110236220472"/>
  <pageSetup horizontalDpi="600" verticalDpi="600" orientation="landscape" paperSize="9" scale="95" r:id="rId3"/>
  <ignoredErrors>
    <ignoredError sqref="L10:R10" formulaRange="1"/>
  </ignoredError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79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4.421875" style="172" customWidth="1"/>
    <col min="2" max="2" width="28.57421875" style="172" customWidth="1"/>
    <col min="3" max="3" width="7.7109375" style="172" customWidth="1"/>
    <col min="4" max="4" width="3.28125" style="208" customWidth="1"/>
    <col min="5" max="5" width="8.00390625" style="172" customWidth="1"/>
    <col min="6" max="6" width="3.00390625" style="208" customWidth="1"/>
    <col min="7" max="7" width="7.00390625" style="172" customWidth="1"/>
    <col min="8" max="8" width="3.140625" style="208" customWidth="1"/>
    <col min="9" max="9" width="8.00390625" style="172" customWidth="1"/>
    <col min="10" max="10" width="3.140625" style="208" customWidth="1"/>
    <col min="11" max="11" width="7.421875" style="172" customWidth="1"/>
    <col min="12" max="12" width="3.00390625" style="208" customWidth="1"/>
    <col min="13" max="16384" width="11.421875" style="172" customWidth="1"/>
  </cols>
  <sheetData>
    <row r="1" spans="1:12" ht="11.25">
      <c r="A1" s="504" t="s">
        <v>62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</row>
    <row r="2" spans="1:12" ht="11.2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s="174" customFormat="1" ht="30.75" customHeight="1">
      <c r="A3" s="172"/>
      <c r="B3" s="173"/>
      <c r="C3" s="509" t="s">
        <v>63</v>
      </c>
      <c r="D3" s="510"/>
      <c r="E3" s="510"/>
      <c r="F3" s="510"/>
      <c r="G3" s="510"/>
      <c r="H3" s="510"/>
      <c r="I3" s="510"/>
      <c r="J3" s="510"/>
      <c r="K3" s="510"/>
      <c r="L3" s="511"/>
    </row>
    <row r="4" spans="1:14" ht="11.25">
      <c r="A4" s="497" t="s">
        <v>64</v>
      </c>
      <c r="B4" s="501"/>
      <c r="C4" s="502" t="s">
        <v>65</v>
      </c>
      <c r="D4" s="503"/>
      <c r="E4" s="496" t="s">
        <v>66</v>
      </c>
      <c r="F4" s="496"/>
      <c r="G4" s="494" t="s">
        <v>1</v>
      </c>
      <c r="H4" s="495"/>
      <c r="I4" s="496" t="s">
        <v>67</v>
      </c>
      <c r="J4" s="496"/>
      <c r="K4" s="497" t="s">
        <v>68</v>
      </c>
      <c r="L4" s="498"/>
      <c r="M4" s="175"/>
      <c r="N4" s="176"/>
    </row>
    <row r="5" spans="1:14" ht="11.25">
      <c r="A5" s="177">
        <v>1</v>
      </c>
      <c r="B5" s="173" t="s">
        <v>69</v>
      </c>
      <c r="C5" s="178">
        <v>9</v>
      </c>
      <c r="D5" s="179" t="s">
        <v>196</v>
      </c>
      <c r="E5" s="176">
        <v>31</v>
      </c>
      <c r="F5" s="180" t="s">
        <v>196</v>
      </c>
      <c r="G5" s="181">
        <v>2</v>
      </c>
      <c r="H5" s="179" t="s">
        <v>196</v>
      </c>
      <c r="I5" s="176">
        <v>31</v>
      </c>
      <c r="J5" s="180" t="s">
        <v>196</v>
      </c>
      <c r="K5" s="182">
        <f>C5+E5+G5+I5</f>
        <v>73</v>
      </c>
      <c r="L5" s="183" t="str">
        <f>IF(OR(D5="(e)",F5="(e)",H5="(e)",J5="(e)"),"(e)"," ")</f>
        <v> </v>
      </c>
      <c r="M5" s="176"/>
      <c r="N5" s="176"/>
    </row>
    <row r="6" spans="1:14" ht="11.25">
      <c r="A6" s="177">
        <v>2</v>
      </c>
      <c r="B6" s="173" t="s">
        <v>70</v>
      </c>
      <c r="C6" s="178">
        <v>1</v>
      </c>
      <c r="D6" s="179" t="s">
        <v>196</v>
      </c>
      <c r="E6" s="176">
        <v>17</v>
      </c>
      <c r="F6" s="180" t="s">
        <v>196</v>
      </c>
      <c r="G6" s="181">
        <v>0</v>
      </c>
      <c r="H6" s="179" t="s">
        <v>196</v>
      </c>
      <c r="I6" s="176">
        <v>10</v>
      </c>
      <c r="J6" s="180" t="s">
        <v>196</v>
      </c>
      <c r="K6" s="182">
        <f aca="true" t="shared" si="0" ref="K6:K57">C6+E6+G6+I6</f>
        <v>28</v>
      </c>
      <c r="L6" s="183" t="str">
        <f aca="true" t="shared" si="1" ref="L6:L57">IF(OR(D6="(e)",F6="(e)",H6="(e)",J6="(e)"),"(e)"," ")</f>
        <v> </v>
      </c>
      <c r="M6" s="176"/>
      <c r="N6" s="176"/>
    </row>
    <row r="7" spans="1:14" ht="11.25">
      <c r="A7" s="177">
        <v>3</v>
      </c>
      <c r="B7" s="173" t="s">
        <v>71</v>
      </c>
      <c r="C7" s="178">
        <v>6</v>
      </c>
      <c r="D7" s="179" t="s">
        <v>196</v>
      </c>
      <c r="E7" s="176">
        <v>9</v>
      </c>
      <c r="F7" s="180" t="s">
        <v>196</v>
      </c>
      <c r="G7" s="181">
        <v>1</v>
      </c>
      <c r="H7" s="179" t="s">
        <v>196</v>
      </c>
      <c r="I7" s="176">
        <v>11</v>
      </c>
      <c r="J7" s="180" t="s">
        <v>196</v>
      </c>
      <c r="K7" s="182">
        <f t="shared" si="0"/>
        <v>27</v>
      </c>
      <c r="L7" s="183" t="str">
        <f t="shared" si="1"/>
        <v> </v>
      </c>
      <c r="M7" s="176"/>
      <c r="N7" s="176"/>
    </row>
    <row r="8" spans="1:14" ht="11.25">
      <c r="A8" s="177">
        <v>4</v>
      </c>
      <c r="B8" s="173" t="s">
        <v>72</v>
      </c>
      <c r="C8" s="178">
        <v>1</v>
      </c>
      <c r="D8" s="179" t="s">
        <v>196</v>
      </c>
      <c r="E8" s="176">
        <v>2</v>
      </c>
      <c r="F8" s="180" t="s">
        <v>196</v>
      </c>
      <c r="G8" s="181">
        <v>0</v>
      </c>
      <c r="H8" s="179" t="s">
        <v>196</v>
      </c>
      <c r="I8" s="176">
        <v>37</v>
      </c>
      <c r="J8" s="180" t="s">
        <v>196</v>
      </c>
      <c r="K8" s="182">
        <f t="shared" si="0"/>
        <v>40</v>
      </c>
      <c r="L8" s="183" t="str">
        <f t="shared" si="1"/>
        <v> </v>
      </c>
      <c r="M8" s="176"/>
      <c r="N8" s="176"/>
    </row>
    <row r="9" spans="1:14" ht="11.25">
      <c r="A9" s="177">
        <v>5</v>
      </c>
      <c r="B9" s="173" t="s">
        <v>73</v>
      </c>
      <c r="C9" s="178">
        <v>0</v>
      </c>
      <c r="D9" s="179" t="s">
        <v>180</v>
      </c>
      <c r="E9" s="176">
        <v>0</v>
      </c>
      <c r="F9" s="180" t="s">
        <v>180</v>
      </c>
      <c r="G9" s="181">
        <v>0</v>
      </c>
      <c r="H9" s="179" t="s">
        <v>180</v>
      </c>
      <c r="I9" s="176">
        <v>25</v>
      </c>
      <c r="J9" s="180" t="s">
        <v>180</v>
      </c>
      <c r="K9" s="182">
        <f t="shared" si="0"/>
        <v>25</v>
      </c>
      <c r="L9" s="183" t="str">
        <f t="shared" si="1"/>
        <v>(e)</v>
      </c>
      <c r="M9" s="176"/>
      <c r="N9" s="176"/>
    </row>
    <row r="10" spans="1:14" ht="11.25">
      <c r="A10" s="177">
        <v>6</v>
      </c>
      <c r="B10" s="173" t="s">
        <v>74</v>
      </c>
      <c r="C10" s="178">
        <v>0</v>
      </c>
      <c r="D10" s="179" t="s">
        <v>196</v>
      </c>
      <c r="E10" s="176">
        <v>2</v>
      </c>
      <c r="F10" s="180" t="s">
        <v>196</v>
      </c>
      <c r="G10" s="181">
        <v>11</v>
      </c>
      <c r="H10" s="179" t="s">
        <v>196</v>
      </c>
      <c r="I10" s="176">
        <v>143</v>
      </c>
      <c r="J10" s="180" t="s">
        <v>196</v>
      </c>
      <c r="K10" s="182">
        <f t="shared" si="0"/>
        <v>156</v>
      </c>
      <c r="L10" s="183" t="str">
        <f t="shared" si="1"/>
        <v> </v>
      </c>
      <c r="M10" s="176"/>
      <c r="N10" s="176"/>
    </row>
    <row r="11" spans="1:14" ht="11.25">
      <c r="A11" s="177">
        <v>7</v>
      </c>
      <c r="B11" s="173" t="s">
        <v>75</v>
      </c>
      <c r="C11" s="178">
        <v>0</v>
      </c>
      <c r="D11" s="179" t="s">
        <v>196</v>
      </c>
      <c r="E11" s="176">
        <v>1</v>
      </c>
      <c r="F11" s="180" t="s">
        <v>196</v>
      </c>
      <c r="G11" s="181">
        <v>0</v>
      </c>
      <c r="H11" s="179" t="s">
        <v>196</v>
      </c>
      <c r="I11" s="176">
        <v>42</v>
      </c>
      <c r="J11" s="180" t="s">
        <v>196</v>
      </c>
      <c r="K11" s="182">
        <f t="shared" si="0"/>
        <v>43</v>
      </c>
      <c r="L11" s="183" t="str">
        <f t="shared" si="1"/>
        <v> </v>
      </c>
      <c r="M11" s="176"/>
      <c r="N11" s="176"/>
    </row>
    <row r="12" spans="1:14" ht="11.25">
      <c r="A12" s="177">
        <v>8</v>
      </c>
      <c r="B12" s="173" t="s">
        <v>76</v>
      </c>
      <c r="C12" s="178">
        <v>8</v>
      </c>
      <c r="D12" s="179" t="s">
        <v>196</v>
      </c>
      <c r="E12" s="176">
        <v>9</v>
      </c>
      <c r="F12" s="180" t="s">
        <v>196</v>
      </c>
      <c r="G12" s="181">
        <v>0</v>
      </c>
      <c r="H12" s="179" t="s">
        <v>196</v>
      </c>
      <c r="I12" s="176">
        <v>8</v>
      </c>
      <c r="J12" s="180" t="s">
        <v>196</v>
      </c>
      <c r="K12" s="182">
        <f t="shared" si="0"/>
        <v>25</v>
      </c>
      <c r="L12" s="183" t="str">
        <f t="shared" si="1"/>
        <v> </v>
      </c>
      <c r="M12" s="176"/>
      <c r="N12" s="176"/>
    </row>
    <row r="13" spans="1:14" ht="11.25">
      <c r="A13" s="177">
        <v>9</v>
      </c>
      <c r="B13" s="173" t="s">
        <v>77</v>
      </c>
      <c r="C13" s="178">
        <v>0</v>
      </c>
      <c r="D13" s="179" t="s">
        <v>196</v>
      </c>
      <c r="E13" s="176">
        <v>1</v>
      </c>
      <c r="F13" s="180" t="s">
        <v>196</v>
      </c>
      <c r="G13" s="181">
        <v>0</v>
      </c>
      <c r="H13" s="179" t="s">
        <v>196</v>
      </c>
      <c r="I13" s="176">
        <v>18</v>
      </c>
      <c r="J13" s="180" t="s">
        <v>196</v>
      </c>
      <c r="K13" s="182">
        <f t="shared" si="0"/>
        <v>19</v>
      </c>
      <c r="L13" s="183" t="str">
        <f t="shared" si="1"/>
        <v> </v>
      </c>
      <c r="M13" s="176"/>
      <c r="N13" s="176"/>
    </row>
    <row r="14" spans="1:14" ht="11.25">
      <c r="A14" s="177">
        <v>10</v>
      </c>
      <c r="B14" s="173" t="s">
        <v>78</v>
      </c>
      <c r="C14" s="178">
        <v>1</v>
      </c>
      <c r="D14" s="179" t="s">
        <v>180</v>
      </c>
      <c r="E14" s="176">
        <v>11</v>
      </c>
      <c r="F14" s="180" t="s">
        <v>180</v>
      </c>
      <c r="G14" s="181">
        <v>1</v>
      </c>
      <c r="H14" s="179" t="s">
        <v>180</v>
      </c>
      <c r="I14" s="176">
        <v>17</v>
      </c>
      <c r="J14" s="180" t="s">
        <v>180</v>
      </c>
      <c r="K14" s="182">
        <f t="shared" si="0"/>
        <v>30</v>
      </c>
      <c r="L14" s="183" t="str">
        <f t="shared" si="1"/>
        <v>(e)</v>
      </c>
      <c r="M14" s="176"/>
      <c r="N14" s="176"/>
    </row>
    <row r="15" spans="1:14" ht="11.25">
      <c r="A15" s="177">
        <v>11</v>
      </c>
      <c r="B15" s="173" t="s">
        <v>79</v>
      </c>
      <c r="C15" s="178">
        <v>2</v>
      </c>
      <c r="D15" s="179" t="s">
        <v>196</v>
      </c>
      <c r="E15" s="176">
        <v>0</v>
      </c>
      <c r="F15" s="180" t="s">
        <v>196</v>
      </c>
      <c r="G15" s="181">
        <v>3</v>
      </c>
      <c r="H15" s="179" t="s">
        <v>196</v>
      </c>
      <c r="I15" s="176">
        <v>39</v>
      </c>
      <c r="J15" s="180" t="s">
        <v>196</v>
      </c>
      <c r="K15" s="182">
        <f t="shared" si="0"/>
        <v>44</v>
      </c>
      <c r="L15" s="183" t="str">
        <f t="shared" si="1"/>
        <v> </v>
      </c>
      <c r="M15" s="176"/>
      <c r="N15" s="176"/>
    </row>
    <row r="16" spans="1:14" ht="11.25">
      <c r="A16" s="177">
        <v>12</v>
      </c>
      <c r="B16" s="173" t="s">
        <v>80</v>
      </c>
      <c r="C16" s="178">
        <v>2</v>
      </c>
      <c r="D16" s="179" t="s">
        <v>196</v>
      </c>
      <c r="E16" s="176">
        <v>14</v>
      </c>
      <c r="F16" s="180" t="s">
        <v>196</v>
      </c>
      <c r="G16" s="181">
        <v>0</v>
      </c>
      <c r="H16" s="179" t="s">
        <v>196</v>
      </c>
      <c r="I16" s="176">
        <v>15</v>
      </c>
      <c r="J16" s="180" t="s">
        <v>196</v>
      </c>
      <c r="K16" s="182">
        <f t="shared" si="0"/>
        <v>31</v>
      </c>
      <c r="L16" s="183" t="str">
        <f t="shared" si="1"/>
        <v> </v>
      </c>
      <c r="M16" s="176"/>
      <c r="N16" s="176"/>
    </row>
    <row r="17" spans="1:14" ht="11.25">
      <c r="A17" s="177">
        <v>13</v>
      </c>
      <c r="B17" s="173" t="s">
        <v>81</v>
      </c>
      <c r="C17" s="178">
        <v>2</v>
      </c>
      <c r="D17" s="179" t="s">
        <v>196</v>
      </c>
      <c r="E17" s="176">
        <v>32</v>
      </c>
      <c r="F17" s="180" t="s">
        <v>196</v>
      </c>
      <c r="G17" s="181">
        <v>13</v>
      </c>
      <c r="H17" s="179" t="s">
        <v>196</v>
      </c>
      <c r="I17" s="176">
        <v>301</v>
      </c>
      <c r="J17" s="180" t="s">
        <v>196</v>
      </c>
      <c r="K17" s="182">
        <f t="shared" si="0"/>
        <v>348</v>
      </c>
      <c r="L17" s="183" t="str">
        <f t="shared" si="1"/>
        <v> </v>
      </c>
      <c r="M17" s="176"/>
      <c r="N17" s="176"/>
    </row>
    <row r="18" spans="1:14" ht="11.25">
      <c r="A18" s="177">
        <v>14</v>
      </c>
      <c r="B18" s="173" t="s">
        <v>82</v>
      </c>
      <c r="C18" s="178">
        <v>16</v>
      </c>
      <c r="D18" s="179" t="s">
        <v>196</v>
      </c>
      <c r="E18" s="176">
        <v>22</v>
      </c>
      <c r="F18" s="180" t="s">
        <v>196</v>
      </c>
      <c r="G18" s="181">
        <v>0</v>
      </c>
      <c r="H18" s="179" t="s">
        <v>196</v>
      </c>
      <c r="I18" s="176">
        <v>19</v>
      </c>
      <c r="J18" s="180" t="s">
        <v>196</v>
      </c>
      <c r="K18" s="182">
        <f t="shared" si="0"/>
        <v>57</v>
      </c>
      <c r="L18" s="183" t="str">
        <f t="shared" si="1"/>
        <v> </v>
      </c>
      <c r="M18" s="176"/>
      <c r="N18" s="176"/>
    </row>
    <row r="19" spans="1:14" ht="11.25">
      <c r="A19" s="177">
        <v>15</v>
      </c>
      <c r="B19" s="173" t="s">
        <v>83</v>
      </c>
      <c r="C19" s="178">
        <v>0</v>
      </c>
      <c r="D19" s="179" t="s">
        <v>196</v>
      </c>
      <c r="E19" s="176">
        <v>2</v>
      </c>
      <c r="F19" s="180" t="s">
        <v>196</v>
      </c>
      <c r="G19" s="181">
        <v>0</v>
      </c>
      <c r="H19" s="179" t="s">
        <v>196</v>
      </c>
      <c r="I19" s="176">
        <v>7</v>
      </c>
      <c r="J19" s="180" t="s">
        <v>196</v>
      </c>
      <c r="K19" s="182">
        <f t="shared" si="0"/>
        <v>9</v>
      </c>
      <c r="L19" s="183" t="str">
        <f t="shared" si="1"/>
        <v> </v>
      </c>
      <c r="M19" s="176"/>
      <c r="N19" s="176"/>
    </row>
    <row r="20" spans="1:14" ht="11.25">
      <c r="A20" s="177">
        <v>16</v>
      </c>
      <c r="B20" s="173" t="s">
        <v>84</v>
      </c>
      <c r="C20" s="178">
        <v>11</v>
      </c>
      <c r="D20" s="179" t="s">
        <v>196</v>
      </c>
      <c r="E20" s="176">
        <v>23</v>
      </c>
      <c r="F20" s="180" t="s">
        <v>196</v>
      </c>
      <c r="G20" s="181">
        <v>0</v>
      </c>
      <c r="H20" s="179" t="s">
        <v>196</v>
      </c>
      <c r="I20" s="176">
        <v>8</v>
      </c>
      <c r="J20" s="180" t="s">
        <v>196</v>
      </c>
      <c r="K20" s="182">
        <f t="shared" si="0"/>
        <v>42</v>
      </c>
      <c r="L20" s="183" t="str">
        <f t="shared" si="1"/>
        <v> </v>
      </c>
      <c r="M20" s="176"/>
      <c r="N20" s="176"/>
    </row>
    <row r="21" spans="1:14" ht="11.25">
      <c r="A21" s="177">
        <v>17</v>
      </c>
      <c r="B21" s="173" t="s">
        <v>85</v>
      </c>
      <c r="C21" s="178">
        <v>4</v>
      </c>
      <c r="D21" s="179" t="s">
        <v>196</v>
      </c>
      <c r="E21" s="176">
        <v>11</v>
      </c>
      <c r="F21" s="180" t="s">
        <v>196</v>
      </c>
      <c r="G21" s="181">
        <v>0</v>
      </c>
      <c r="H21" s="179" t="s">
        <v>196</v>
      </c>
      <c r="I21" s="176">
        <v>47</v>
      </c>
      <c r="J21" s="180" t="s">
        <v>196</v>
      </c>
      <c r="K21" s="182">
        <f t="shared" si="0"/>
        <v>62</v>
      </c>
      <c r="L21" s="183" t="str">
        <f t="shared" si="1"/>
        <v> </v>
      </c>
      <c r="M21" s="176"/>
      <c r="N21" s="176"/>
    </row>
    <row r="22" spans="1:14" ht="11.25">
      <c r="A22" s="177">
        <v>18</v>
      </c>
      <c r="B22" s="173" t="s">
        <v>86</v>
      </c>
      <c r="C22" s="178">
        <v>7</v>
      </c>
      <c r="D22" s="179" t="s">
        <v>196</v>
      </c>
      <c r="E22" s="176">
        <v>7</v>
      </c>
      <c r="F22" s="180" t="s">
        <v>196</v>
      </c>
      <c r="G22" s="181">
        <v>1</v>
      </c>
      <c r="H22" s="179" t="s">
        <v>196</v>
      </c>
      <c r="I22" s="176">
        <v>12</v>
      </c>
      <c r="J22" s="180" t="s">
        <v>196</v>
      </c>
      <c r="K22" s="182">
        <f t="shared" si="0"/>
        <v>27</v>
      </c>
      <c r="L22" s="183" t="str">
        <f t="shared" si="1"/>
        <v> </v>
      </c>
      <c r="M22" s="176"/>
      <c r="N22" s="176"/>
    </row>
    <row r="23" spans="1:14" ht="11.25">
      <c r="A23" s="177">
        <v>19</v>
      </c>
      <c r="B23" s="173" t="s">
        <v>87</v>
      </c>
      <c r="C23" s="178">
        <v>1</v>
      </c>
      <c r="D23" s="179" t="s">
        <v>196</v>
      </c>
      <c r="E23" s="176">
        <v>1</v>
      </c>
      <c r="F23" s="180" t="s">
        <v>196</v>
      </c>
      <c r="G23" s="181">
        <v>0</v>
      </c>
      <c r="H23" s="179" t="s">
        <v>196</v>
      </c>
      <c r="I23" s="176">
        <v>18</v>
      </c>
      <c r="J23" s="180" t="s">
        <v>196</v>
      </c>
      <c r="K23" s="182">
        <f t="shared" si="0"/>
        <v>20</v>
      </c>
      <c r="L23" s="183" t="str">
        <f t="shared" si="1"/>
        <v> </v>
      </c>
      <c r="M23" s="176"/>
      <c r="N23" s="176"/>
    </row>
    <row r="24" spans="1:14" ht="11.25">
      <c r="A24" s="177" t="s">
        <v>88</v>
      </c>
      <c r="B24" s="173" t="s">
        <v>89</v>
      </c>
      <c r="C24" s="178">
        <v>3</v>
      </c>
      <c r="D24" s="179" t="s">
        <v>196</v>
      </c>
      <c r="E24" s="176">
        <v>0</v>
      </c>
      <c r="F24" s="180" t="s">
        <v>196</v>
      </c>
      <c r="G24" s="181">
        <v>0</v>
      </c>
      <c r="H24" s="179" t="s">
        <v>196</v>
      </c>
      <c r="I24" s="176">
        <v>20</v>
      </c>
      <c r="J24" s="180" t="s">
        <v>196</v>
      </c>
      <c r="K24" s="182">
        <f t="shared" si="0"/>
        <v>23</v>
      </c>
      <c r="L24" s="183" t="str">
        <f t="shared" si="1"/>
        <v> </v>
      </c>
      <c r="M24" s="176"/>
      <c r="N24" s="176"/>
    </row>
    <row r="25" spans="1:14" ht="11.25">
      <c r="A25" s="177" t="s">
        <v>90</v>
      </c>
      <c r="B25" s="173" t="s">
        <v>91</v>
      </c>
      <c r="C25" s="178">
        <v>2</v>
      </c>
      <c r="D25" s="179" t="s">
        <v>196</v>
      </c>
      <c r="E25" s="176">
        <v>1</v>
      </c>
      <c r="F25" s="180" t="s">
        <v>196</v>
      </c>
      <c r="G25" s="181">
        <v>0</v>
      </c>
      <c r="H25" s="179" t="s">
        <v>196</v>
      </c>
      <c r="I25" s="176">
        <v>16</v>
      </c>
      <c r="J25" s="180" t="s">
        <v>196</v>
      </c>
      <c r="K25" s="182">
        <f t="shared" si="0"/>
        <v>19</v>
      </c>
      <c r="L25" s="183" t="str">
        <f t="shared" si="1"/>
        <v> </v>
      </c>
      <c r="M25" s="176"/>
      <c r="N25" s="176"/>
    </row>
    <row r="26" spans="1:14" ht="11.25">
      <c r="A26" s="177">
        <v>21</v>
      </c>
      <c r="B26" s="173" t="s">
        <v>92</v>
      </c>
      <c r="C26" s="178">
        <v>17</v>
      </c>
      <c r="D26" s="179" t="s">
        <v>196</v>
      </c>
      <c r="E26" s="176">
        <v>24</v>
      </c>
      <c r="F26" s="180" t="s">
        <v>196</v>
      </c>
      <c r="G26" s="181">
        <v>0</v>
      </c>
      <c r="H26" s="179" t="s">
        <v>196</v>
      </c>
      <c r="I26" s="176">
        <v>18</v>
      </c>
      <c r="J26" s="180" t="s">
        <v>196</v>
      </c>
      <c r="K26" s="182">
        <f t="shared" si="0"/>
        <v>59</v>
      </c>
      <c r="L26" s="183" t="str">
        <f t="shared" si="1"/>
        <v> </v>
      </c>
      <c r="M26" s="176"/>
      <c r="N26" s="176"/>
    </row>
    <row r="27" spans="1:14" ht="11.25">
      <c r="A27" s="177">
        <v>22</v>
      </c>
      <c r="B27" s="173" t="s">
        <v>93</v>
      </c>
      <c r="C27" s="178">
        <v>4</v>
      </c>
      <c r="D27" s="179" t="s">
        <v>196</v>
      </c>
      <c r="E27" s="176">
        <v>12</v>
      </c>
      <c r="F27" s="180" t="s">
        <v>196</v>
      </c>
      <c r="G27" s="181">
        <v>0</v>
      </c>
      <c r="H27" s="179" t="s">
        <v>180</v>
      </c>
      <c r="I27" s="176">
        <v>21</v>
      </c>
      <c r="J27" s="180" t="s">
        <v>196</v>
      </c>
      <c r="K27" s="182">
        <f t="shared" si="0"/>
        <v>37</v>
      </c>
      <c r="L27" s="183" t="str">
        <f t="shared" si="1"/>
        <v>(e)</v>
      </c>
      <c r="M27" s="176"/>
      <c r="N27" s="176"/>
    </row>
    <row r="28" spans="1:14" ht="11.25">
      <c r="A28" s="177">
        <v>23</v>
      </c>
      <c r="B28" s="173" t="s">
        <v>94</v>
      </c>
      <c r="C28" s="178">
        <v>0</v>
      </c>
      <c r="D28" s="179" t="s">
        <v>196</v>
      </c>
      <c r="E28" s="176">
        <v>1</v>
      </c>
      <c r="F28" s="180" t="s">
        <v>196</v>
      </c>
      <c r="G28" s="181">
        <v>1</v>
      </c>
      <c r="H28" s="179" t="s">
        <v>196</v>
      </c>
      <c r="I28" s="176">
        <v>8</v>
      </c>
      <c r="J28" s="180" t="s">
        <v>196</v>
      </c>
      <c r="K28" s="182">
        <f t="shared" si="0"/>
        <v>10</v>
      </c>
      <c r="L28" s="183" t="str">
        <f t="shared" si="1"/>
        <v> </v>
      </c>
      <c r="M28" s="176"/>
      <c r="N28" s="176"/>
    </row>
    <row r="29" spans="1:14" ht="11.25">
      <c r="A29" s="177">
        <v>24</v>
      </c>
      <c r="B29" s="173" t="s">
        <v>95</v>
      </c>
      <c r="C29" s="178">
        <v>7</v>
      </c>
      <c r="D29" s="179" t="s">
        <v>196</v>
      </c>
      <c r="E29" s="176">
        <v>6</v>
      </c>
      <c r="F29" s="180" t="s">
        <v>196</v>
      </c>
      <c r="G29" s="181">
        <v>0</v>
      </c>
      <c r="H29" s="179" t="s">
        <v>196</v>
      </c>
      <c r="I29" s="176">
        <v>23</v>
      </c>
      <c r="J29" s="180" t="s">
        <v>196</v>
      </c>
      <c r="K29" s="182">
        <f t="shared" si="0"/>
        <v>36</v>
      </c>
      <c r="L29" s="183" t="str">
        <f t="shared" si="1"/>
        <v> </v>
      </c>
      <c r="M29" s="176"/>
      <c r="N29" s="176"/>
    </row>
    <row r="30" spans="1:14" ht="11.25">
      <c r="A30" s="177">
        <v>25</v>
      </c>
      <c r="B30" s="173" t="s">
        <v>96</v>
      </c>
      <c r="C30" s="178">
        <v>10</v>
      </c>
      <c r="D30" s="179" t="s">
        <v>196</v>
      </c>
      <c r="E30" s="176">
        <v>30</v>
      </c>
      <c r="F30" s="180" t="s">
        <v>196</v>
      </c>
      <c r="G30" s="181">
        <v>0</v>
      </c>
      <c r="H30" s="179" t="s">
        <v>196</v>
      </c>
      <c r="I30" s="176">
        <v>27</v>
      </c>
      <c r="J30" s="180" t="s">
        <v>196</v>
      </c>
      <c r="K30" s="182">
        <f t="shared" si="0"/>
        <v>67</v>
      </c>
      <c r="L30" s="183" t="str">
        <f t="shared" si="1"/>
        <v> </v>
      </c>
      <c r="M30" s="176"/>
      <c r="N30" s="176"/>
    </row>
    <row r="31" spans="1:14" ht="11.25">
      <c r="A31" s="177">
        <v>26</v>
      </c>
      <c r="B31" s="173" t="s">
        <v>97</v>
      </c>
      <c r="C31" s="178">
        <v>4</v>
      </c>
      <c r="D31" s="179" t="s">
        <v>196</v>
      </c>
      <c r="E31" s="176">
        <v>13</v>
      </c>
      <c r="F31" s="180" t="s">
        <v>196</v>
      </c>
      <c r="G31" s="181">
        <v>2</v>
      </c>
      <c r="H31" s="179" t="s">
        <v>196</v>
      </c>
      <c r="I31" s="176">
        <v>55</v>
      </c>
      <c r="J31" s="180" t="s">
        <v>196</v>
      </c>
      <c r="K31" s="182">
        <f t="shared" si="0"/>
        <v>74</v>
      </c>
      <c r="L31" s="183" t="str">
        <f t="shared" si="1"/>
        <v> </v>
      </c>
      <c r="M31" s="176"/>
      <c r="N31" s="176"/>
    </row>
    <row r="32" spans="1:14" ht="11.25">
      <c r="A32" s="177">
        <v>27</v>
      </c>
      <c r="B32" s="173" t="s">
        <v>98</v>
      </c>
      <c r="C32" s="178">
        <v>10</v>
      </c>
      <c r="D32" s="179" t="s">
        <v>196</v>
      </c>
      <c r="E32" s="176">
        <v>8</v>
      </c>
      <c r="F32" s="180" t="s">
        <v>196</v>
      </c>
      <c r="G32" s="181">
        <v>1</v>
      </c>
      <c r="H32" s="179" t="s">
        <v>196</v>
      </c>
      <c r="I32" s="176">
        <v>35</v>
      </c>
      <c r="J32" s="180" t="s">
        <v>196</v>
      </c>
      <c r="K32" s="182">
        <f t="shared" si="0"/>
        <v>54</v>
      </c>
      <c r="L32" s="183" t="str">
        <f t="shared" si="1"/>
        <v> </v>
      </c>
      <c r="M32" s="176"/>
      <c r="N32" s="176"/>
    </row>
    <row r="33" spans="1:14" ht="11.25">
      <c r="A33" s="177">
        <v>28</v>
      </c>
      <c r="B33" s="173" t="s">
        <v>99</v>
      </c>
      <c r="C33" s="178">
        <v>5</v>
      </c>
      <c r="D33" s="179" t="s">
        <v>196</v>
      </c>
      <c r="E33" s="176">
        <v>18</v>
      </c>
      <c r="F33" s="180" t="s">
        <v>196</v>
      </c>
      <c r="G33" s="181">
        <v>1</v>
      </c>
      <c r="H33" s="179" t="s">
        <v>196</v>
      </c>
      <c r="I33" s="176">
        <v>14</v>
      </c>
      <c r="J33" s="180" t="s">
        <v>196</v>
      </c>
      <c r="K33" s="182">
        <f t="shared" si="0"/>
        <v>38</v>
      </c>
      <c r="L33" s="183" t="str">
        <f t="shared" si="1"/>
        <v> </v>
      </c>
      <c r="M33" s="176"/>
      <c r="N33" s="176"/>
    </row>
    <row r="34" spans="1:14" ht="11.25">
      <c r="A34" s="177">
        <v>29</v>
      </c>
      <c r="B34" s="173" t="s">
        <v>100</v>
      </c>
      <c r="C34" s="178">
        <v>11</v>
      </c>
      <c r="D34" s="179" t="s">
        <v>196</v>
      </c>
      <c r="E34" s="176">
        <v>37</v>
      </c>
      <c r="F34" s="180" t="s">
        <v>196</v>
      </c>
      <c r="G34" s="181">
        <v>0</v>
      </c>
      <c r="H34" s="179" t="s">
        <v>196</v>
      </c>
      <c r="I34" s="176">
        <v>50</v>
      </c>
      <c r="J34" s="180" t="s">
        <v>196</v>
      </c>
      <c r="K34" s="182">
        <f t="shared" si="0"/>
        <v>98</v>
      </c>
      <c r="L34" s="183" t="str">
        <f t="shared" si="1"/>
        <v> </v>
      </c>
      <c r="M34" s="176"/>
      <c r="N34" s="176"/>
    </row>
    <row r="35" spans="1:14" ht="11.25">
      <c r="A35" s="177">
        <v>30</v>
      </c>
      <c r="B35" s="173" t="s">
        <v>101</v>
      </c>
      <c r="C35" s="178">
        <v>0</v>
      </c>
      <c r="D35" s="179" t="s">
        <v>196</v>
      </c>
      <c r="E35" s="176">
        <v>0</v>
      </c>
      <c r="F35" s="180" t="s">
        <v>196</v>
      </c>
      <c r="G35" s="181">
        <v>0</v>
      </c>
      <c r="H35" s="179" t="s">
        <v>196</v>
      </c>
      <c r="I35" s="176">
        <v>109</v>
      </c>
      <c r="J35" s="180" t="s">
        <v>196</v>
      </c>
      <c r="K35" s="182">
        <f t="shared" si="0"/>
        <v>109</v>
      </c>
      <c r="L35" s="183" t="str">
        <f t="shared" si="1"/>
        <v> </v>
      </c>
      <c r="M35" s="176"/>
      <c r="N35" s="176"/>
    </row>
    <row r="36" spans="1:14" ht="11.25">
      <c r="A36" s="177">
        <v>31</v>
      </c>
      <c r="B36" s="173" t="s">
        <v>102</v>
      </c>
      <c r="C36" s="178">
        <v>79</v>
      </c>
      <c r="D36" s="179" t="s">
        <v>196</v>
      </c>
      <c r="E36" s="176">
        <v>47</v>
      </c>
      <c r="F36" s="180" t="s">
        <v>196</v>
      </c>
      <c r="G36" s="181">
        <v>2</v>
      </c>
      <c r="H36" s="179" t="s">
        <v>196</v>
      </c>
      <c r="I36" s="176">
        <v>135</v>
      </c>
      <c r="J36" s="180" t="s">
        <v>196</v>
      </c>
      <c r="K36" s="182">
        <f t="shared" si="0"/>
        <v>263</v>
      </c>
      <c r="L36" s="183" t="str">
        <f t="shared" si="1"/>
        <v> </v>
      </c>
      <c r="M36" s="176"/>
      <c r="N36" s="176"/>
    </row>
    <row r="37" spans="1:14" ht="11.25">
      <c r="A37" s="177">
        <v>32</v>
      </c>
      <c r="B37" s="173" t="s">
        <v>103</v>
      </c>
      <c r="C37" s="178">
        <v>1</v>
      </c>
      <c r="D37" s="179" t="s">
        <v>196</v>
      </c>
      <c r="E37" s="176">
        <v>3</v>
      </c>
      <c r="F37" s="180" t="s">
        <v>196</v>
      </c>
      <c r="G37" s="181">
        <v>1</v>
      </c>
      <c r="H37" s="179" t="s">
        <v>196</v>
      </c>
      <c r="I37" s="176">
        <v>12</v>
      </c>
      <c r="J37" s="180" t="s">
        <v>196</v>
      </c>
      <c r="K37" s="182">
        <f t="shared" si="0"/>
        <v>17</v>
      </c>
      <c r="L37" s="183" t="str">
        <f t="shared" si="1"/>
        <v> </v>
      </c>
      <c r="M37" s="176"/>
      <c r="N37" s="176"/>
    </row>
    <row r="38" spans="1:14" ht="11.25">
      <c r="A38" s="177">
        <v>33</v>
      </c>
      <c r="B38" s="173" t="s">
        <v>104</v>
      </c>
      <c r="C38" s="178">
        <v>31</v>
      </c>
      <c r="D38" s="179" t="s">
        <v>196</v>
      </c>
      <c r="E38" s="176">
        <v>27</v>
      </c>
      <c r="F38" s="180" t="s">
        <v>196</v>
      </c>
      <c r="G38" s="181">
        <v>3</v>
      </c>
      <c r="H38" s="179" t="s">
        <v>196</v>
      </c>
      <c r="I38" s="176">
        <v>180</v>
      </c>
      <c r="J38" s="180" t="s">
        <v>196</v>
      </c>
      <c r="K38" s="182">
        <f t="shared" si="0"/>
        <v>241</v>
      </c>
      <c r="L38" s="183" t="str">
        <f t="shared" si="1"/>
        <v> </v>
      </c>
      <c r="M38" s="176"/>
      <c r="N38" s="176"/>
    </row>
    <row r="39" spans="1:14" ht="11.25">
      <c r="A39" s="177">
        <v>34</v>
      </c>
      <c r="B39" s="173" t="s">
        <v>105</v>
      </c>
      <c r="C39" s="178">
        <v>19</v>
      </c>
      <c r="D39" s="179" t="s">
        <v>196</v>
      </c>
      <c r="E39" s="176">
        <v>5</v>
      </c>
      <c r="F39" s="180" t="s">
        <v>196</v>
      </c>
      <c r="G39" s="181">
        <v>4</v>
      </c>
      <c r="H39" s="179" t="s">
        <v>196</v>
      </c>
      <c r="I39" s="176">
        <v>133</v>
      </c>
      <c r="J39" s="180" t="s">
        <v>196</v>
      </c>
      <c r="K39" s="182">
        <f t="shared" si="0"/>
        <v>161</v>
      </c>
      <c r="L39" s="183" t="str">
        <f t="shared" si="1"/>
        <v> </v>
      </c>
      <c r="M39" s="176"/>
      <c r="N39" s="176"/>
    </row>
    <row r="40" spans="1:14" ht="11.25">
      <c r="A40" s="177">
        <v>35</v>
      </c>
      <c r="B40" s="173" t="s">
        <v>106</v>
      </c>
      <c r="C40" s="178">
        <v>29</v>
      </c>
      <c r="D40" s="179" t="s">
        <v>196</v>
      </c>
      <c r="E40" s="176">
        <v>68</v>
      </c>
      <c r="F40" s="180" t="s">
        <v>196</v>
      </c>
      <c r="G40" s="181">
        <v>0</v>
      </c>
      <c r="H40" s="179" t="s">
        <v>196</v>
      </c>
      <c r="I40" s="176">
        <v>34</v>
      </c>
      <c r="J40" s="180" t="s">
        <v>196</v>
      </c>
      <c r="K40" s="182">
        <f t="shared" si="0"/>
        <v>131</v>
      </c>
      <c r="L40" s="183" t="str">
        <f t="shared" si="1"/>
        <v> </v>
      </c>
      <c r="M40" s="176"/>
      <c r="N40" s="176"/>
    </row>
    <row r="41" spans="1:14" ht="11.25">
      <c r="A41" s="177">
        <v>36</v>
      </c>
      <c r="B41" s="173" t="s">
        <v>107</v>
      </c>
      <c r="C41" s="178">
        <v>1</v>
      </c>
      <c r="D41" s="179" t="s">
        <v>196</v>
      </c>
      <c r="E41" s="176">
        <v>13</v>
      </c>
      <c r="F41" s="180" t="s">
        <v>196</v>
      </c>
      <c r="G41" s="181">
        <v>1</v>
      </c>
      <c r="H41" s="179" t="s">
        <v>196</v>
      </c>
      <c r="I41" s="176">
        <v>9</v>
      </c>
      <c r="J41" s="180" t="s">
        <v>196</v>
      </c>
      <c r="K41" s="182">
        <f t="shared" si="0"/>
        <v>24</v>
      </c>
      <c r="L41" s="183" t="str">
        <f t="shared" si="1"/>
        <v> </v>
      </c>
      <c r="M41" s="176"/>
      <c r="N41" s="176"/>
    </row>
    <row r="42" spans="1:14" ht="11.25">
      <c r="A42" s="177">
        <v>37</v>
      </c>
      <c r="B42" s="173" t="s">
        <v>108</v>
      </c>
      <c r="C42" s="178">
        <v>19</v>
      </c>
      <c r="D42" s="179" t="s">
        <v>196</v>
      </c>
      <c r="E42" s="176">
        <v>12</v>
      </c>
      <c r="F42" s="180" t="s">
        <v>196</v>
      </c>
      <c r="G42" s="181">
        <v>1</v>
      </c>
      <c r="H42" s="179" t="s">
        <v>196</v>
      </c>
      <c r="I42" s="176">
        <v>49</v>
      </c>
      <c r="J42" s="180" t="s">
        <v>196</v>
      </c>
      <c r="K42" s="182">
        <f t="shared" si="0"/>
        <v>81</v>
      </c>
      <c r="L42" s="183" t="str">
        <f t="shared" si="1"/>
        <v> </v>
      </c>
      <c r="M42" s="176"/>
      <c r="N42" s="176"/>
    </row>
    <row r="43" spans="1:14" ht="11.25">
      <c r="A43" s="177">
        <v>38</v>
      </c>
      <c r="B43" s="173" t="s">
        <v>109</v>
      </c>
      <c r="C43" s="178">
        <v>45</v>
      </c>
      <c r="D43" s="179" t="s">
        <v>196</v>
      </c>
      <c r="E43" s="176">
        <v>115</v>
      </c>
      <c r="F43" s="180" t="s">
        <v>196</v>
      </c>
      <c r="G43" s="181">
        <v>1</v>
      </c>
      <c r="H43" s="179" t="s">
        <v>196</v>
      </c>
      <c r="I43" s="176">
        <v>139</v>
      </c>
      <c r="J43" s="180" t="s">
        <v>196</v>
      </c>
      <c r="K43" s="182">
        <f t="shared" si="0"/>
        <v>300</v>
      </c>
      <c r="L43" s="183" t="str">
        <f t="shared" si="1"/>
        <v> </v>
      </c>
      <c r="M43" s="176"/>
      <c r="N43" s="176"/>
    </row>
    <row r="44" spans="1:14" ht="11.25">
      <c r="A44" s="177">
        <v>39</v>
      </c>
      <c r="B44" s="173" t="s">
        <v>110</v>
      </c>
      <c r="C44" s="178">
        <v>3</v>
      </c>
      <c r="D44" s="179" t="s">
        <v>196</v>
      </c>
      <c r="E44" s="176">
        <v>2</v>
      </c>
      <c r="F44" s="180" t="s">
        <v>196</v>
      </c>
      <c r="G44" s="181">
        <v>0</v>
      </c>
      <c r="H44" s="179" t="s">
        <v>196</v>
      </c>
      <c r="I44" s="176">
        <v>18</v>
      </c>
      <c r="J44" s="180" t="s">
        <v>196</v>
      </c>
      <c r="K44" s="182">
        <f t="shared" si="0"/>
        <v>23</v>
      </c>
      <c r="L44" s="183" t="str">
        <f t="shared" si="1"/>
        <v> </v>
      </c>
      <c r="M44" s="176"/>
      <c r="N44" s="176"/>
    </row>
    <row r="45" spans="1:14" ht="11.25">
      <c r="A45" s="177">
        <v>40</v>
      </c>
      <c r="B45" s="173" t="s">
        <v>111</v>
      </c>
      <c r="C45" s="178">
        <v>2</v>
      </c>
      <c r="D45" s="179" t="s">
        <v>196</v>
      </c>
      <c r="E45" s="176">
        <v>4</v>
      </c>
      <c r="F45" s="180" t="s">
        <v>196</v>
      </c>
      <c r="G45" s="181">
        <v>0</v>
      </c>
      <c r="H45" s="179" t="s">
        <v>196</v>
      </c>
      <c r="I45" s="176">
        <v>21</v>
      </c>
      <c r="J45" s="180" t="s">
        <v>196</v>
      </c>
      <c r="K45" s="182">
        <f t="shared" si="0"/>
        <v>27</v>
      </c>
      <c r="L45" s="183" t="str">
        <f t="shared" si="1"/>
        <v> </v>
      </c>
      <c r="M45" s="176"/>
      <c r="N45" s="176"/>
    </row>
    <row r="46" spans="1:14" ht="11.25">
      <c r="A46" s="177">
        <v>41</v>
      </c>
      <c r="B46" s="173" t="s">
        <v>112</v>
      </c>
      <c r="C46" s="178">
        <v>3</v>
      </c>
      <c r="D46" s="179" t="s">
        <v>196</v>
      </c>
      <c r="E46" s="176">
        <v>19</v>
      </c>
      <c r="F46" s="180" t="s">
        <v>196</v>
      </c>
      <c r="G46" s="181">
        <v>0</v>
      </c>
      <c r="H46" s="179" t="s">
        <v>196</v>
      </c>
      <c r="I46" s="176">
        <v>15</v>
      </c>
      <c r="J46" s="180" t="s">
        <v>196</v>
      </c>
      <c r="K46" s="182">
        <f t="shared" si="0"/>
        <v>37</v>
      </c>
      <c r="L46" s="183" t="str">
        <f t="shared" si="1"/>
        <v> </v>
      </c>
      <c r="M46" s="176"/>
      <c r="N46" s="176"/>
    </row>
    <row r="47" spans="1:14" ht="11.25">
      <c r="A47" s="177">
        <v>42</v>
      </c>
      <c r="B47" s="173" t="s">
        <v>113</v>
      </c>
      <c r="C47" s="178">
        <v>4</v>
      </c>
      <c r="D47" s="179" t="s">
        <v>196</v>
      </c>
      <c r="E47" s="176">
        <v>7</v>
      </c>
      <c r="F47" s="180" t="s">
        <v>196</v>
      </c>
      <c r="G47" s="181">
        <v>5</v>
      </c>
      <c r="H47" s="179" t="s">
        <v>196</v>
      </c>
      <c r="I47" s="176">
        <v>84</v>
      </c>
      <c r="J47" s="180" t="s">
        <v>196</v>
      </c>
      <c r="K47" s="182">
        <f t="shared" si="0"/>
        <v>100</v>
      </c>
      <c r="L47" s="183" t="str">
        <f t="shared" si="1"/>
        <v> </v>
      </c>
      <c r="M47" s="176"/>
      <c r="N47" s="176"/>
    </row>
    <row r="48" spans="1:14" ht="11.25">
      <c r="A48" s="177">
        <v>43</v>
      </c>
      <c r="B48" s="173" t="s">
        <v>114</v>
      </c>
      <c r="C48" s="178">
        <v>0</v>
      </c>
      <c r="D48" s="179" t="s">
        <v>196</v>
      </c>
      <c r="E48" s="176">
        <v>8</v>
      </c>
      <c r="F48" s="180" t="s">
        <v>196</v>
      </c>
      <c r="G48" s="181">
        <v>0</v>
      </c>
      <c r="H48" s="179" t="s">
        <v>196</v>
      </c>
      <c r="I48" s="176">
        <v>32</v>
      </c>
      <c r="J48" s="180" t="s">
        <v>196</v>
      </c>
      <c r="K48" s="182">
        <f t="shared" si="0"/>
        <v>40</v>
      </c>
      <c r="L48" s="183" t="str">
        <f t="shared" si="1"/>
        <v> </v>
      </c>
      <c r="M48" s="176"/>
      <c r="N48" s="176"/>
    </row>
    <row r="49" spans="1:14" ht="11.25">
      <c r="A49" s="177">
        <v>44</v>
      </c>
      <c r="B49" s="173" t="s">
        <v>115</v>
      </c>
      <c r="C49" s="178">
        <v>36</v>
      </c>
      <c r="D49" s="179" t="s">
        <v>196</v>
      </c>
      <c r="E49" s="176">
        <v>63</v>
      </c>
      <c r="F49" s="180" t="s">
        <v>196</v>
      </c>
      <c r="G49" s="181">
        <v>0</v>
      </c>
      <c r="H49" s="179" t="s">
        <v>196</v>
      </c>
      <c r="I49" s="176">
        <v>111</v>
      </c>
      <c r="J49" s="180" t="s">
        <v>196</v>
      </c>
      <c r="K49" s="182">
        <f t="shared" si="0"/>
        <v>210</v>
      </c>
      <c r="L49" s="183" t="str">
        <f t="shared" si="1"/>
        <v> </v>
      </c>
      <c r="M49" s="176"/>
      <c r="N49" s="176"/>
    </row>
    <row r="50" spans="1:14" ht="11.25">
      <c r="A50" s="177">
        <v>45</v>
      </c>
      <c r="B50" s="173" t="s">
        <v>116</v>
      </c>
      <c r="C50" s="178">
        <v>13</v>
      </c>
      <c r="D50" s="179" t="s">
        <v>196</v>
      </c>
      <c r="E50" s="176">
        <v>33</v>
      </c>
      <c r="F50" s="180" t="s">
        <v>196</v>
      </c>
      <c r="G50" s="181">
        <v>0</v>
      </c>
      <c r="H50" s="179" t="s">
        <v>196</v>
      </c>
      <c r="I50" s="176">
        <v>37</v>
      </c>
      <c r="J50" s="180" t="s">
        <v>196</v>
      </c>
      <c r="K50" s="182">
        <f t="shared" si="0"/>
        <v>83</v>
      </c>
      <c r="L50" s="183" t="str">
        <f t="shared" si="1"/>
        <v> </v>
      </c>
      <c r="M50" s="176"/>
      <c r="N50" s="176"/>
    </row>
    <row r="51" spans="1:14" ht="11.25">
      <c r="A51" s="177">
        <v>46</v>
      </c>
      <c r="B51" s="173" t="s">
        <v>117</v>
      </c>
      <c r="C51" s="178">
        <v>1</v>
      </c>
      <c r="D51" s="179" t="s">
        <v>196</v>
      </c>
      <c r="E51" s="176">
        <v>1</v>
      </c>
      <c r="F51" s="180" t="s">
        <v>196</v>
      </c>
      <c r="G51" s="181">
        <v>1</v>
      </c>
      <c r="H51" s="179" t="s">
        <v>196</v>
      </c>
      <c r="I51" s="176">
        <v>24</v>
      </c>
      <c r="J51" s="180" t="s">
        <v>196</v>
      </c>
      <c r="K51" s="182">
        <f t="shared" si="0"/>
        <v>27</v>
      </c>
      <c r="L51" s="183" t="str">
        <f t="shared" si="1"/>
        <v> </v>
      </c>
      <c r="M51" s="176"/>
      <c r="N51" s="176"/>
    </row>
    <row r="52" spans="1:14" ht="11.25">
      <c r="A52" s="177">
        <v>47</v>
      </c>
      <c r="B52" s="173" t="s">
        <v>118</v>
      </c>
      <c r="C52" s="178">
        <v>3</v>
      </c>
      <c r="D52" s="179" t="s">
        <v>196</v>
      </c>
      <c r="E52" s="176">
        <v>8</v>
      </c>
      <c r="F52" s="180" t="s">
        <v>196</v>
      </c>
      <c r="G52" s="181">
        <v>1</v>
      </c>
      <c r="H52" s="179" t="s">
        <v>196</v>
      </c>
      <c r="I52" s="176">
        <v>38</v>
      </c>
      <c r="J52" s="180" t="s">
        <v>196</v>
      </c>
      <c r="K52" s="182">
        <f t="shared" si="0"/>
        <v>50</v>
      </c>
      <c r="L52" s="183" t="str">
        <f t="shared" si="1"/>
        <v> </v>
      </c>
      <c r="M52" s="176"/>
      <c r="N52" s="176"/>
    </row>
    <row r="53" spans="1:14" ht="11.25">
      <c r="A53" s="177">
        <v>48</v>
      </c>
      <c r="B53" s="173" t="s">
        <v>119</v>
      </c>
      <c r="C53" s="178">
        <v>0</v>
      </c>
      <c r="D53" s="179" t="s">
        <v>196</v>
      </c>
      <c r="E53" s="176">
        <v>0</v>
      </c>
      <c r="F53" s="180" t="s">
        <v>196</v>
      </c>
      <c r="G53" s="181">
        <v>0</v>
      </c>
      <c r="H53" s="179" t="s">
        <v>196</v>
      </c>
      <c r="I53" s="176">
        <v>9</v>
      </c>
      <c r="J53" s="180" t="s">
        <v>196</v>
      </c>
      <c r="K53" s="182">
        <f t="shared" si="0"/>
        <v>9</v>
      </c>
      <c r="L53" s="183" t="str">
        <f t="shared" si="1"/>
        <v> </v>
      </c>
      <c r="M53" s="176"/>
      <c r="N53" s="176"/>
    </row>
    <row r="54" spans="1:14" ht="11.25">
      <c r="A54" s="177">
        <v>49</v>
      </c>
      <c r="B54" s="173" t="s">
        <v>120</v>
      </c>
      <c r="C54" s="178">
        <v>23</v>
      </c>
      <c r="D54" s="179" t="s">
        <v>196</v>
      </c>
      <c r="E54" s="176">
        <v>53</v>
      </c>
      <c r="F54" s="180" t="s">
        <v>196</v>
      </c>
      <c r="G54" s="181">
        <v>0</v>
      </c>
      <c r="H54" s="179" t="s">
        <v>196</v>
      </c>
      <c r="I54" s="176">
        <v>35</v>
      </c>
      <c r="J54" s="180" t="s">
        <v>196</v>
      </c>
      <c r="K54" s="182">
        <f t="shared" si="0"/>
        <v>111</v>
      </c>
      <c r="L54" s="183" t="str">
        <f t="shared" si="1"/>
        <v> </v>
      </c>
      <c r="M54" s="176"/>
      <c r="N54" s="176"/>
    </row>
    <row r="55" spans="1:14" ht="11.25">
      <c r="A55" s="177">
        <v>50</v>
      </c>
      <c r="B55" s="173" t="s">
        <v>121</v>
      </c>
      <c r="C55" s="178">
        <v>4</v>
      </c>
      <c r="D55" s="179" t="s">
        <v>196</v>
      </c>
      <c r="E55" s="176">
        <v>5</v>
      </c>
      <c r="F55" s="180" t="s">
        <v>196</v>
      </c>
      <c r="G55" s="181">
        <v>1</v>
      </c>
      <c r="H55" s="179" t="s">
        <v>196</v>
      </c>
      <c r="I55" s="176">
        <v>23</v>
      </c>
      <c r="J55" s="180" t="s">
        <v>196</v>
      </c>
      <c r="K55" s="182">
        <f t="shared" si="0"/>
        <v>33</v>
      </c>
      <c r="L55" s="183" t="str">
        <f t="shared" si="1"/>
        <v> </v>
      </c>
      <c r="M55" s="176"/>
      <c r="N55" s="176"/>
    </row>
    <row r="56" spans="1:14" ht="11.25">
      <c r="A56" s="177">
        <v>51</v>
      </c>
      <c r="B56" s="173" t="s">
        <v>122</v>
      </c>
      <c r="C56" s="178">
        <v>19</v>
      </c>
      <c r="D56" s="179" t="s">
        <v>196</v>
      </c>
      <c r="E56" s="176">
        <v>9</v>
      </c>
      <c r="F56" s="180" t="s">
        <v>196</v>
      </c>
      <c r="G56" s="181">
        <v>1</v>
      </c>
      <c r="H56" s="179" t="s">
        <v>196</v>
      </c>
      <c r="I56" s="176">
        <v>52</v>
      </c>
      <c r="J56" s="180" t="s">
        <v>196</v>
      </c>
      <c r="K56" s="182">
        <f t="shared" si="0"/>
        <v>81</v>
      </c>
      <c r="L56" s="183" t="str">
        <f t="shared" si="1"/>
        <v> </v>
      </c>
      <c r="M56" s="176"/>
      <c r="N56" s="176"/>
    </row>
    <row r="57" spans="1:14" ht="11.25">
      <c r="A57" s="184">
        <v>52</v>
      </c>
      <c r="B57" s="185" t="s">
        <v>123</v>
      </c>
      <c r="C57" s="186">
        <v>0</v>
      </c>
      <c r="D57" s="187" t="s">
        <v>196</v>
      </c>
      <c r="E57" s="188">
        <v>2</v>
      </c>
      <c r="F57" s="189" t="s">
        <v>196</v>
      </c>
      <c r="G57" s="190">
        <v>0</v>
      </c>
      <c r="H57" s="187" t="s">
        <v>196</v>
      </c>
      <c r="I57" s="188">
        <v>10</v>
      </c>
      <c r="J57" s="189" t="s">
        <v>196</v>
      </c>
      <c r="K57" s="191">
        <f t="shared" si="0"/>
        <v>12</v>
      </c>
      <c r="L57" s="192" t="str">
        <f t="shared" si="1"/>
        <v> </v>
      </c>
      <c r="M57" s="176"/>
      <c r="N57" s="176"/>
    </row>
    <row r="58" spans="1:14" ht="13.5" customHeight="1">
      <c r="A58" s="173" t="s">
        <v>124</v>
      </c>
      <c r="C58" s="176"/>
      <c r="D58" s="193"/>
      <c r="E58" s="176"/>
      <c r="F58" s="193"/>
      <c r="G58" s="176"/>
      <c r="H58" s="193"/>
      <c r="I58" s="176"/>
      <c r="J58" s="193"/>
      <c r="K58" s="194"/>
      <c r="L58" s="193"/>
      <c r="M58" s="176"/>
      <c r="N58" s="176"/>
    </row>
    <row r="59" spans="2:14" ht="11.25">
      <c r="B59" s="173"/>
      <c r="C59" s="176"/>
      <c r="D59" s="193"/>
      <c r="E59" s="176"/>
      <c r="F59" s="193"/>
      <c r="G59" s="176"/>
      <c r="H59" s="193"/>
      <c r="I59" s="176"/>
      <c r="J59" s="193"/>
      <c r="K59" s="194"/>
      <c r="L59" s="193"/>
      <c r="M59" s="176"/>
      <c r="N59" s="176"/>
    </row>
    <row r="60" spans="2:14" ht="30.75" customHeight="1">
      <c r="B60" s="173"/>
      <c r="C60" s="509" t="s">
        <v>63</v>
      </c>
      <c r="D60" s="510"/>
      <c r="E60" s="510"/>
      <c r="F60" s="510"/>
      <c r="G60" s="510"/>
      <c r="H60" s="510"/>
      <c r="I60" s="510"/>
      <c r="J60" s="510"/>
      <c r="K60" s="510"/>
      <c r="L60" s="511"/>
      <c r="M60" s="176"/>
      <c r="N60" s="176"/>
    </row>
    <row r="61" spans="1:14" ht="11.25">
      <c r="A61" s="497" t="s">
        <v>64</v>
      </c>
      <c r="B61" s="501"/>
      <c r="C61" s="502" t="s">
        <v>65</v>
      </c>
      <c r="D61" s="503"/>
      <c r="E61" s="496" t="s">
        <v>66</v>
      </c>
      <c r="F61" s="496"/>
      <c r="G61" s="494" t="s">
        <v>1</v>
      </c>
      <c r="H61" s="495"/>
      <c r="I61" s="496" t="s">
        <v>67</v>
      </c>
      <c r="J61" s="496"/>
      <c r="K61" s="497" t="s">
        <v>68</v>
      </c>
      <c r="L61" s="498"/>
      <c r="M61" s="176"/>
      <c r="N61" s="176"/>
    </row>
    <row r="62" spans="1:14" ht="11.25">
      <c r="A62" s="177">
        <v>53</v>
      </c>
      <c r="B62" s="173" t="s">
        <v>125</v>
      </c>
      <c r="C62" s="181">
        <v>9</v>
      </c>
      <c r="D62" s="179" t="s">
        <v>196</v>
      </c>
      <c r="E62" s="176">
        <v>16</v>
      </c>
      <c r="F62" s="180" t="s">
        <v>196</v>
      </c>
      <c r="G62" s="181">
        <v>0</v>
      </c>
      <c r="H62" s="179" t="s">
        <v>196</v>
      </c>
      <c r="I62" s="176">
        <v>5</v>
      </c>
      <c r="J62" s="180" t="s">
        <v>196</v>
      </c>
      <c r="K62" s="182">
        <f>C62+E62+G62+I62</f>
        <v>30</v>
      </c>
      <c r="L62" s="183" t="str">
        <f aca="true" t="shared" si="2" ref="L62:L108">IF(OR(D62="(e)",F62="(e)",H62="(e)",J62="(e)"),"(e)"," ")</f>
        <v> </v>
      </c>
      <c r="M62" s="176"/>
      <c r="N62" s="176"/>
    </row>
    <row r="63" spans="1:14" ht="11.25">
      <c r="A63" s="177">
        <v>54</v>
      </c>
      <c r="B63" s="173" t="s">
        <v>126</v>
      </c>
      <c r="C63" s="181">
        <v>12</v>
      </c>
      <c r="D63" s="179" t="s">
        <v>196</v>
      </c>
      <c r="E63" s="176">
        <v>16</v>
      </c>
      <c r="F63" s="180" t="s">
        <v>196</v>
      </c>
      <c r="G63" s="181">
        <v>0</v>
      </c>
      <c r="H63" s="179" t="s">
        <v>196</v>
      </c>
      <c r="I63" s="176">
        <v>56</v>
      </c>
      <c r="J63" s="180" t="s">
        <v>196</v>
      </c>
      <c r="K63" s="182">
        <f aca="true" t="shared" si="3" ref="K63:K108">C63+E63+G63+I63</f>
        <v>84</v>
      </c>
      <c r="L63" s="183" t="str">
        <f t="shared" si="2"/>
        <v> </v>
      </c>
      <c r="M63" s="176"/>
      <c r="N63" s="176"/>
    </row>
    <row r="64" spans="1:14" ht="11.25">
      <c r="A64" s="177">
        <v>55</v>
      </c>
      <c r="B64" s="173" t="s">
        <v>127</v>
      </c>
      <c r="C64" s="181">
        <v>0</v>
      </c>
      <c r="D64" s="179" t="s">
        <v>196</v>
      </c>
      <c r="E64" s="176">
        <v>4</v>
      </c>
      <c r="F64" s="180" t="s">
        <v>196</v>
      </c>
      <c r="G64" s="181">
        <v>0</v>
      </c>
      <c r="H64" s="179" t="s">
        <v>196</v>
      </c>
      <c r="I64" s="176">
        <v>8</v>
      </c>
      <c r="J64" s="180" t="s">
        <v>196</v>
      </c>
      <c r="K64" s="182">
        <f t="shared" si="3"/>
        <v>12</v>
      </c>
      <c r="L64" s="183" t="str">
        <f t="shared" si="2"/>
        <v> </v>
      </c>
      <c r="M64" s="176"/>
      <c r="N64" s="176"/>
    </row>
    <row r="65" spans="1:14" ht="11.25">
      <c r="A65" s="177">
        <v>56</v>
      </c>
      <c r="B65" s="173" t="s">
        <v>128</v>
      </c>
      <c r="C65" s="181">
        <v>9</v>
      </c>
      <c r="D65" s="179" t="s">
        <v>196</v>
      </c>
      <c r="E65" s="176">
        <v>15</v>
      </c>
      <c r="F65" s="180" t="s">
        <v>196</v>
      </c>
      <c r="G65" s="181">
        <v>0</v>
      </c>
      <c r="H65" s="179" t="s">
        <v>196</v>
      </c>
      <c r="I65" s="176">
        <v>37</v>
      </c>
      <c r="J65" s="180" t="s">
        <v>196</v>
      </c>
      <c r="K65" s="182">
        <f t="shared" si="3"/>
        <v>61</v>
      </c>
      <c r="L65" s="183" t="str">
        <f t="shared" si="2"/>
        <v> </v>
      </c>
      <c r="M65" s="176"/>
      <c r="N65" s="176"/>
    </row>
    <row r="66" spans="1:14" ht="11.25">
      <c r="A66" s="177">
        <v>57</v>
      </c>
      <c r="B66" s="173" t="s">
        <v>129</v>
      </c>
      <c r="C66" s="181">
        <v>3</v>
      </c>
      <c r="D66" s="179" t="s">
        <v>196</v>
      </c>
      <c r="E66" s="176">
        <v>34</v>
      </c>
      <c r="F66" s="180" t="s">
        <v>196</v>
      </c>
      <c r="G66" s="181">
        <v>0</v>
      </c>
      <c r="H66" s="179" t="s">
        <v>196</v>
      </c>
      <c r="I66" s="176">
        <v>35</v>
      </c>
      <c r="J66" s="180" t="s">
        <v>196</v>
      </c>
      <c r="K66" s="182">
        <f t="shared" si="3"/>
        <v>72</v>
      </c>
      <c r="L66" s="183" t="str">
        <f t="shared" si="2"/>
        <v> </v>
      </c>
      <c r="M66" s="176"/>
      <c r="N66" s="176"/>
    </row>
    <row r="67" spans="1:14" ht="11.25">
      <c r="A67" s="177">
        <v>58</v>
      </c>
      <c r="B67" s="173" t="s">
        <v>130</v>
      </c>
      <c r="C67" s="181">
        <v>4</v>
      </c>
      <c r="D67" s="179" t="s">
        <v>180</v>
      </c>
      <c r="E67" s="176">
        <v>15</v>
      </c>
      <c r="F67" s="180" t="s">
        <v>180</v>
      </c>
      <c r="G67" s="181">
        <v>0</v>
      </c>
      <c r="H67" s="179" t="s">
        <v>180</v>
      </c>
      <c r="I67" s="176">
        <v>2</v>
      </c>
      <c r="J67" s="180" t="s">
        <v>180</v>
      </c>
      <c r="K67" s="182">
        <f t="shared" si="3"/>
        <v>21</v>
      </c>
      <c r="L67" s="183" t="str">
        <f t="shared" si="2"/>
        <v>(e)</v>
      </c>
      <c r="M67" s="176"/>
      <c r="N67" s="176"/>
    </row>
    <row r="68" spans="1:14" ht="11.25">
      <c r="A68" s="177">
        <v>59</v>
      </c>
      <c r="B68" s="173" t="s">
        <v>131</v>
      </c>
      <c r="C68" s="181">
        <v>67</v>
      </c>
      <c r="D68" s="179" t="s">
        <v>196</v>
      </c>
      <c r="E68" s="176">
        <v>146</v>
      </c>
      <c r="F68" s="180" t="s">
        <v>196</v>
      </c>
      <c r="G68" s="181">
        <v>8</v>
      </c>
      <c r="H68" s="179" t="s">
        <v>196</v>
      </c>
      <c r="I68" s="176">
        <v>104</v>
      </c>
      <c r="J68" s="180" t="s">
        <v>196</v>
      </c>
      <c r="K68" s="182">
        <f t="shared" si="3"/>
        <v>325</v>
      </c>
      <c r="L68" s="183" t="str">
        <f t="shared" si="2"/>
        <v> </v>
      </c>
      <c r="M68" s="176"/>
      <c r="N68" s="176"/>
    </row>
    <row r="69" spans="1:14" ht="11.25">
      <c r="A69" s="177">
        <v>60</v>
      </c>
      <c r="B69" s="173" t="s">
        <v>132</v>
      </c>
      <c r="C69" s="181">
        <v>11</v>
      </c>
      <c r="D69" s="179" t="s">
        <v>196</v>
      </c>
      <c r="E69" s="176">
        <v>53</v>
      </c>
      <c r="F69" s="180" t="s">
        <v>196</v>
      </c>
      <c r="G69" s="181">
        <v>1</v>
      </c>
      <c r="H69" s="179" t="s">
        <v>196</v>
      </c>
      <c r="I69" s="176">
        <v>17</v>
      </c>
      <c r="J69" s="180" t="s">
        <v>196</v>
      </c>
      <c r="K69" s="182">
        <f t="shared" si="3"/>
        <v>82</v>
      </c>
      <c r="L69" s="183" t="str">
        <f t="shared" si="2"/>
        <v> </v>
      </c>
      <c r="M69" s="176"/>
      <c r="N69" s="176"/>
    </row>
    <row r="70" spans="1:14" ht="11.25">
      <c r="A70" s="177">
        <v>61</v>
      </c>
      <c r="B70" s="173" t="s">
        <v>133</v>
      </c>
      <c r="C70" s="181">
        <v>7</v>
      </c>
      <c r="D70" s="179" t="s">
        <v>196</v>
      </c>
      <c r="E70" s="176">
        <v>11</v>
      </c>
      <c r="F70" s="180" t="s">
        <v>196</v>
      </c>
      <c r="G70" s="181">
        <v>0</v>
      </c>
      <c r="H70" s="179" t="s">
        <v>196</v>
      </c>
      <c r="I70" s="176">
        <v>15</v>
      </c>
      <c r="J70" s="180" t="s">
        <v>196</v>
      </c>
      <c r="K70" s="182">
        <f t="shared" si="3"/>
        <v>33</v>
      </c>
      <c r="L70" s="183" t="str">
        <f t="shared" si="2"/>
        <v> </v>
      </c>
      <c r="M70" s="176"/>
      <c r="N70" s="176"/>
    </row>
    <row r="71" spans="1:14" ht="11.25">
      <c r="A71" s="177">
        <v>62</v>
      </c>
      <c r="B71" s="173" t="s">
        <v>134</v>
      </c>
      <c r="C71" s="181">
        <v>10</v>
      </c>
      <c r="D71" s="179" t="s">
        <v>196</v>
      </c>
      <c r="E71" s="176">
        <v>46</v>
      </c>
      <c r="F71" s="180" t="s">
        <v>196</v>
      </c>
      <c r="G71" s="181">
        <v>2</v>
      </c>
      <c r="H71" s="179" t="s">
        <v>196</v>
      </c>
      <c r="I71" s="176">
        <v>45</v>
      </c>
      <c r="J71" s="180" t="s">
        <v>196</v>
      </c>
      <c r="K71" s="182">
        <f t="shared" si="3"/>
        <v>103</v>
      </c>
      <c r="L71" s="183" t="str">
        <f t="shared" si="2"/>
        <v> </v>
      </c>
      <c r="M71" s="176"/>
      <c r="N71" s="176"/>
    </row>
    <row r="72" spans="1:14" ht="11.25">
      <c r="A72" s="177">
        <v>63</v>
      </c>
      <c r="B72" s="173" t="s">
        <v>135</v>
      </c>
      <c r="C72" s="181">
        <v>19</v>
      </c>
      <c r="D72" s="179" t="s">
        <v>196</v>
      </c>
      <c r="E72" s="176">
        <v>5</v>
      </c>
      <c r="F72" s="180" t="s">
        <v>196</v>
      </c>
      <c r="G72" s="181">
        <v>2</v>
      </c>
      <c r="H72" s="179" t="s">
        <v>196</v>
      </c>
      <c r="I72" s="176">
        <v>42</v>
      </c>
      <c r="J72" s="180" t="s">
        <v>196</v>
      </c>
      <c r="K72" s="182">
        <f t="shared" si="3"/>
        <v>68</v>
      </c>
      <c r="L72" s="183" t="str">
        <f t="shared" si="2"/>
        <v> </v>
      </c>
      <c r="M72" s="176"/>
      <c r="N72" s="176"/>
    </row>
    <row r="73" spans="1:14" ht="11.25">
      <c r="A73" s="177">
        <v>64</v>
      </c>
      <c r="B73" s="173" t="s">
        <v>136</v>
      </c>
      <c r="C73" s="181">
        <v>7</v>
      </c>
      <c r="D73" s="179" t="s">
        <v>196</v>
      </c>
      <c r="E73" s="176">
        <v>2</v>
      </c>
      <c r="F73" s="180" t="s">
        <v>196</v>
      </c>
      <c r="G73" s="181">
        <v>1</v>
      </c>
      <c r="H73" s="179" t="s">
        <v>196</v>
      </c>
      <c r="I73" s="176">
        <v>66.84089641525371</v>
      </c>
      <c r="J73" s="180" t="s">
        <v>196</v>
      </c>
      <c r="K73" s="182">
        <f t="shared" si="3"/>
        <v>76.84089641525371</v>
      </c>
      <c r="L73" s="183" t="str">
        <f t="shared" si="2"/>
        <v> </v>
      </c>
      <c r="M73" s="176"/>
      <c r="N73" s="176"/>
    </row>
    <row r="74" spans="1:14" ht="11.25">
      <c r="A74" s="177">
        <v>65</v>
      </c>
      <c r="B74" s="173" t="s">
        <v>137</v>
      </c>
      <c r="C74" s="181">
        <v>3</v>
      </c>
      <c r="D74" s="179" t="s">
        <v>180</v>
      </c>
      <c r="E74" s="176">
        <v>3.614408014439379</v>
      </c>
      <c r="F74" s="180" t="s">
        <v>180</v>
      </c>
      <c r="G74" s="181">
        <v>0</v>
      </c>
      <c r="H74" s="179" t="s">
        <v>180</v>
      </c>
      <c r="I74" s="176">
        <v>14.840896415253715</v>
      </c>
      <c r="J74" s="180" t="s">
        <v>180</v>
      </c>
      <c r="K74" s="182">
        <f t="shared" si="3"/>
        <v>21.455304429693093</v>
      </c>
      <c r="L74" s="183" t="str">
        <f t="shared" si="2"/>
        <v>(e)</v>
      </c>
      <c r="M74" s="176"/>
      <c r="N74" s="176"/>
    </row>
    <row r="75" spans="1:14" ht="11.25">
      <c r="A75" s="177">
        <v>66</v>
      </c>
      <c r="B75" s="173" t="s">
        <v>138</v>
      </c>
      <c r="C75" s="181">
        <v>2</v>
      </c>
      <c r="D75" s="179" t="s">
        <v>196</v>
      </c>
      <c r="E75" s="176">
        <v>11</v>
      </c>
      <c r="F75" s="180" t="s">
        <v>196</v>
      </c>
      <c r="G75" s="181">
        <v>0</v>
      </c>
      <c r="H75" s="179" t="s">
        <v>196</v>
      </c>
      <c r="I75" s="176">
        <v>43</v>
      </c>
      <c r="J75" s="180" t="s">
        <v>196</v>
      </c>
      <c r="K75" s="182">
        <f t="shared" si="3"/>
        <v>56</v>
      </c>
      <c r="L75" s="183" t="str">
        <f t="shared" si="2"/>
        <v> </v>
      </c>
      <c r="M75" s="176"/>
      <c r="N75" s="176"/>
    </row>
    <row r="76" spans="1:14" ht="11.25">
      <c r="A76" s="177">
        <v>67</v>
      </c>
      <c r="B76" s="173" t="s">
        <v>139</v>
      </c>
      <c r="C76" s="181">
        <v>44</v>
      </c>
      <c r="D76" s="179" t="s">
        <v>196</v>
      </c>
      <c r="E76" s="176">
        <v>47</v>
      </c>
      <c r="F76" s="180" t="s">
        <v>196</v>
      </c>
      <c r="G76" s="181">
        <v>14</v>
      </c>
      <c r="H76" s="179" t="s">
        <v>196</v>
      </c>
      <c r="I76" s="176">
        <v>54</v>
      </c>
      <c r="J76" s="180" t="s">
        <v>196</v>
      </c>
      <c r="K76" s="182">
        <f t="shared" si="3"/>
        <v>159</v>
      </c>
      <c r="L76" s="183" t="str">
        <f t="shared" si="2"/>
        <v> </v>
      </c>
      <c r="M76" s="176"/>
      <c r="N76" s="176"/>
    </row>
    <row r="77" spans="1:14" ht="11.25">
      <c r="A77" s="177">
        <v>68</v>
      </c>
      <c r="B77" s="173" t="s">
        <v>140</v>
      </c>
      <c r="C77" s="181">
        <v>12</v>
      </c>
      <c r="D77" s="179" t="s">
        <v>196</v>
      </c>
      <c r="E77" s="176">
        <v>14</v>
      </c>
      <c r="F77" s="180" t="s">
        <v>196</v>
      </c>
      <c r="G77" s="181">
        <v>10</v>
      </c>
      <c r="H77" s="179" t="s">
        <v>196</v>
      </c>
      <c r="I77" s="176">
        <v>71</v>
      </c>
      <c r="J77" s="180" t="s">
        <v>196</v>
      </c>
      <c r="K77" s="182">
        <f t="shared" si="3"/>
        <v>107</v>
      </c>
      <c r="L77" s="183" t="str">
        <f t="shared" si="2"/>
        <v> </v>
      </c>
      <c r="M77" s="176"/>
      <c r="N77" s="176"/>
    </row>
    <row r="78" spans="1:14" ht="11.25">
      <c r="A78" s="177">
        <v>69</v>
      </c>
      <c r="B78" s="173" t="s">
        <v>141</v>
      </c>
      <c r="C78" s="181">
        <v>34</v>
      </c>
      <c r="D78" s="179" t="s">
        <v>180</v>
      </c>
      <c r="E78" s="176">
        <v>0</v>
      </c>
      <c r="F78" s="180" t="s">
        <v>180</v>
      </c>
      <c r="G78" s="181">
        <v>3</v>
      </c>
      <c r="H78" s="179" t="s">
        <v>180</v>
      </c>
      <c r="I78" s="176">
        <v>349</v>
      </c>
      <c r="J78" s="180" t="s">
        <v>180</v>
      </c>
      <c r="K78" s="182">
        <f t="shared" si="3"/>
        <v>386</v>
      </c>
      <c r="L78" s="183" t="str">
        <f t="shared" si="2"/>
        <v>(e)</v>
      </c>
      <c r="M78" s="176"/>
      <c r="N78" s="176"/>
    </row>
    <row r="79" spans="1:14" ht="11.25">
      <c r="A79" s="177">
        <v>70</v>
      </c>
      <c r="B79" s="173" t="s">
        <v>142</v>
      </c>
      <c r="C79" s="181">
        <v>1</v>
      </c>
      <c r="D79" s="179" t="s">
        <v>196</v>
      </c>
      <c r="E79" s="176">
        <v>0</v>
      </c>
      <c r="F79" s="180" t="s">
        <v>196</v>
      </c>
      <c r="G79" s="181">
        <v>0</v>
      </c>
      <c r="H79" s="179" t="s">
        <v>196</v>
      </c>
      <c r="I79" s="176">
        <v>17</v>
      </c>
      <c r="J79" s="180" t="s">
        <v>196</v>
      </c>
      <c r="K79" s="182">
        <f t="shared" si="3"/>
        <v>18</v>
      </c>
      <c r="L79" s="183" t="str">
        <f t="shared" si="2"/>
        <v> </v>
      </c>
      <c r="M79" s="176"/>
      <c r="N79" s="176"/>
    </row>
    <row r="80" spans="1:14" ht="11.25">
      <c r="A80" s="177">
        <v>71</v>
      </c>
      <c r="B80" s="173" t="s">
        <v>143</v>
      </c>
      <c r="C80" s="181">
        <v>3</v>
      </c>
      <c r="D80" s="179" t="s">
        <v>196</v>
      </c>
      <c r="E80" s="176">
        <v>36</v>
      </c>
      <c r="F80" s="180" t="s">
        <v>196</v>
      </c>
      <c r="G80" s="181">
        <v>0</v>
      </c>
      <c r="H80" s="179" t="s">
        <v>196</v>
      </c>
      <c r="I80" s="176">
        <v>32</v>
      </c>
      <c r="J80" s="180" t="s">
        <v>196</v>
      </c>
      <c r="K80" s="182">
        <f t="shared" si="3"/>
        <v>71</v>
      </c>
      <c r="L80" s="183" t="str">
        <f t="shared" si="2"/>
        <v> </v>
      </c>
      <c r="M80" s="176"/>
      <c r="N80" s="176"/>
    </row>
    <row r="81" spans="1:14" ht="11.25">
      <c r="A81" s="177">
        <v>72</v>
      </c>
      <c r="B81" s="173" t="s">
        <v>144</v>
      </c>
      <c r="C81" s="181">
        <v>5</v>
      </c>
      <c r="D81" s="179" t="s">
        <v>196</v>
      </c>
      <c r="E81" s="176">
        <v>23</v>
      </c>
      <c r="F81" s="180" t="s">
        <v>196</v>
      </c>
      <c r="G81" s="181">
        <v>0</v>
      </c>
      <c r="H81" s="179" t="s">
        <v>196</v>
      </c>
      <c r="I81" s="176">
        <v>17</v>
      </c>
      <c r="J81" s="180" t="s">
        <v>196</v>
      </c>
      <c r="K81" s="182">
        <f t="shared" si="3"/>
        <v>45</v>
      </c>
      <c r="L81" s="183" t="str">
        <f t="shared" si="2"/>
        <v> </v>
      </c>
      <c r="M81" s="176"/>
      <c r="N81" s="176"/>
    </row>
    <row r="82" spans="1:14" ht="11.25">
      <c r="A82" s="177">
        <v>73</v>
      </c>
      <c r="B82" s="173" t="s">
        <v>145</v>
      </c>
      <c r="C82" s="181">
        <v>5</v>
      </c>
      <c r="D82" s="179" t="s">
        <v>196</v>
      </c>
      <c r="E82" s="176">
        <v>7</v>
      </c>
      <c r="F82" s="180" t="s">
        <v>196</v>
      </c>
      <c r="G82" s="181">
        <v>0</v>
      </c>
      <c r="H82" s="179" t="s">
        <v>196</v>
      </c>
      <c r="I82" s="176">
        <v>51</v>
      </c>
      <c r="J82" s="180" t="s">
        <v>196</v>
      </c>
      <c r="K82" s="182">
        <f t="shared" si="3"/>
        <v>63</v>
      </c>
      <c r="L82" s="183" t="str">
        <f t="shared" si="2"/>
        <v> </v>
      </c>
      <c r="M82" s="176"/>
      <c r="N82" s="176"/>
    </row>
    <row r="83" spans="1:14" ht="11.25">
      <c r="A83" s="177">
        <v>74</v>
      </c>
      <c r="B83" s="173" t="s">
        <v>146</v>
      </c>
      <c r="C83" s="181">
        <v>19</v>
      </c>
      <c r="D83" s="179" t="s">
        <v>196</v>
      </c>
      <c r="E83" s="176">
        <v>20</v>
      </c>
      <c r="F83" s="180" t="s">
        <v>196</v>
      </c>
      <c r="G83" s="181">
        <v>1</v>
      </c>
      <c r="H83" s="179" t="s">
        <v>196</v>
      </c>
      <c r="I83" s="176">
        <v>105</v>
      </c>
      <c r="J83" s="180" t="s">
        <v>196</v>
      </c>
      <c r="K83" s="182">
        <f t="shared" si="3"/>
        <v>145</v>
      </c>
      <c r="L83" s="183" t="str">
        <f t="shared" si="2"/>
        <v> </v>
      </c>
      <c r="M83" s="176"/>
      <c r="N83" s="176"/>
    </row>
    <row r="84" spans="1:14" ht="11.25">
      <c r="A84" s="177">
        <v>75</v>
      </c>
      <c r="B84" s="173" t="s">
        <v>147</v>
      </c>
      <c r="C84" s="181">
        <v>397</v>
      </c>
      <c r="D84" s="179" t="s">
        <v>196</v>
      </c>
      <c r="E84" s="176">
        <v>181</v>
      </c>
      <c r="F84" s="180" t="s">
        <v>196</v>
      </c>
      <c r="G84" s="181">
        <v>40</v>
      </c>
      <c r="H84" s="179" t="s">
        <v>196</v>
      </c>
      <c r="I84" s="176">
        <v>3</v>
      </c>
      <c r="J84" s="180" t="s">
        <v>196</v>
      </c>
      <c r="K84" s="182">
        <f t="shared" si="3"/>
        <v>621</v>
      </c>
      <c r="L84" s="183" t="str">
        <f t="shared" si="2"/>
        <v> </v>
      </c>
      <c r="M84" s="176"/>
      <c r="N84" s="176"/>
    </row>
    <row r="85" spans="1:14" ht="11.25">
      <c r="A85" s="177">
        <v>76</v>
      </c>
      <c r="B85" s="173" t="s">
        <v>148</v>
      </c>
      <c r="C85" s="181">
        <v>24</v>
      </c>
      <c r="D85" s="179" t="s">
        <v>196</v>
      </c>
      <c r="E85" s="176">
        <v>60</v>
      </c>
      <c r="F85" s="180" t="s">
        <v>196</v>
      </c>
      <c r="G85" s="181">
        <v>0</v>
      </c>
      <c r="H85" s="179" t="s">
        <v>196</v>
      </c>
      <c r="I85" s="176">
        <v>81</v>
      </c>
      <c r="J85" s="180" t="s">
        <v>196</v>
      </c>
      <c r="K85" s="182">
        <f t="shared" si="3"/>
        <v>165</v>
      </c>
      <c r="L85" s="183" t="str">
        <f t="shared" si="2"/>
        <v> </v>
      </c>
      <c r="M85" s="176"/>
      <c r="N85" s="176"/>
    </row>
    <row r="86" spans="1:14" ht="11.25">
      <c r="A86" s="177">
        <v>77</v>
      </c>
      <c r="B86" s="173" t="s">
        <v>149</v>
      </c>
      <c r="C86" s="181">
        <v>49</v>
      </c>
      <c r="D86" s="179" t="s">
        <v>196</v>
      </c>
      <c r="E86" s="176">
        <v>31</v>
      </c>
      <c r="F86" s="180" t="s">
        <v>196</v>
      </c>
      <c r="G86" s="181">
        <v>0</v>
      </c>
      <c r="H86" s="179" t="s">
        <v>196</v>
      </c>
      <c r="I86" s="176">
        <v>71</v>
      </c>
      <c r="J86" s="180" t="s">
        <v>196</v>
      </c>
      <c r="K86" s="182">
        <f t="shared" si="3"/>
        <v>151</v>
      </c>
      <c r="L86" s="183" t="str">
        <f t="shared" si="2"/>
        <v> </v>
      </c>
      <c r="M86" s="176"/>
      <c r="N86" s="176"/>
    </row>
    <row r="87" spans="1:14" ht="11.25">
      <c r="A87" s="177">
        <v>78</v>
      </c>
      <c r="B87" s="173" t="s">
        <v>150</v>
      </c>
      <c r="C87" s="181">
        <v>143</v>
      </c>
      <c r="D87" s="179" t="s">
        <v>180</v>
      </c>
      <c r="E87" s="176">
        <v>68</v>
      </c>
      <c r="F87" s="180" t="s">
        <v>180</v>
      </c>
      <c r="G87" s="181">
        <v>5</v>
      </c>
      <c r="H87" s="179" t="s">
        <v>180</v>
      </c>
      <c r="I87" s="176">
        <v>103</v>
      </c>
      <c r="J87" s="180" t="s">
        <v>180</v>
      </c>
      <c r="K87" s="182">
        <f t="shared" si="3"/>
        <v>319</v>
      </c>
      <c r="L87" s="183" t="str">
        <f t="shared" si="2"/>
        <v>(e)</v>
      </c>
      <c r="M87" s="176"/>
      <c r="N87" s="176"/>
    </row>
    <row r="88" spans="1:14" ht="11.25">
      <c r="A88" s="177">
        <v>79</v>
      </c>
      <c r="B88" s="173" t="s">
        <v>151</v>
      </c>
      <c r="C88" s="181">
        <v>4</v>
      </c>
      <c r="D88" s="179" t="s">
        <v>196</v>
      </c>
      <c r="E88" s="176">
        <v>9</v>
      </c>
      <c r="F88" s="180" t="s">
        <v>196</v>
      </c>
      <c r="G88" s="181">
        <v>0</v>
      </c>
      <c r="H88" s="179" t="s">
        <v>196</v>
      </c>
      <c r="I88" s="176">
        <v>19</v>
      </c>
      <c r="J88" s="180" t="s">
        <v>196</v>
      </c>
      <c r="K88" s="182">
        <f t="shared" si="3"/>
        <v>32</v>
      </c>
      <c r="L88" s="183" t="str">
        <f t="shared" si="2"/>
        <v> </v>
      </c>
      <c r="M88" s="176"/>
      <c r="N88" s="176"/>
    </row>
    <row r="89" spans="1:14" ht="11.25">
      <c r="A89" s="177">
        <v>80</v>
      </c>
      <c r="B89" s="173" t="s">
        <v>152</v>
      </c>
      <c r="C89" s="181">
        <v>0</v>
      </c>
      <c r="D89" s="179" t="s">
        <v>196</v>
      </c>
      <c r="E89" s="176">
        <v>2</v>
      </c>
      <c r="F89" s="180" t="s">
        <v>196</v>
      </c>
      <c r="G89" s="181">
        <v>3</v>
      </c>
      <c r="H89" s="179" t="s">
        <v>196</v>
      </c>
      <c r="I89" s="176">
        <v>44</v>
      </c>
      <c r="J89" s="180" t="s">
        <v>196</v>
      </c>
      <c r="K89" s="182">
        <f t="shared" si="3"/>
        <v>49</v>
      </c>
      <c r="L89" s="183" t="str">
        <f t="shared" si="2"/>
        <v> </v>
      </c>
      <c r="M89" s="176"/>
      <c r="N89" s="176"/>
    </row>
    <row r="90" spans="1:14" ht="11.25">
      <c r="A90" s="177">
        <v>81</v>
      </c>
      <c r="B90" s="173" t="s">
        <v>153</v>
      </c>
      <c r="C90" s="181">
        <v>2</v>
      </c>
      <c r="D90" s="179" t="s">
        <v>196</v>
      </c>
      <c r="E90" s="176">
        <v>7</v>
      </c>
      <c r="F90" s="180" t="s">
        <v>196</v>
      </c>
      <c r="G90" s="181">
        <v>0</v>
      </c>
      <c r="H90" s="179" t="s">
        <v>196</v>
      </c>
      <c r="I90" s="176">
        <v>50</v>
      </c>
      <c r="J90" s="180" t="s">
        <v>196</v>
      </c>
      <c r="K90" s="182">
        <f t="shared" si="3"/>
        <v>59</v>
      </c>
      <c r="L90" s="183" t="str">
        <f t="shared" si="2"/>
        <v> </v>
      </c>
      <c r="M90" s="176"/>
      <c r="N90" s="176"/>
    </row>
    <row r="91" spans="1:14" ht="11.25">
      <c r="A91" s="177">
        <v>82</v>
      </c>
      <c r="B91" s="173" t="s">
        <v>154</v>
      </c>
      <c r="C91" s="181">
        <v>2</v>
      </c>
      <c r="D91" s="179" t="s">
        <v>196</v>
      </c>
      <c r="E91" s="176">
        <v>0</v>
      </c>
      <c r="F91" s="180" t="s">
        <v>196</v>
      </c>
      <c r="G91" s="181">
        <v>0</v>
      </c>
      <c r="H91" s="179" t="s">
        <v>196</v>
      </c>
      <c r="I91" s="176">
        <v>22</v>
      </c>
      <c r="J91" s="180" t="s">
        <v>196</v>
      </c>
      <c r="K91" s="182">
        <f t="shared" si="3"/>
        <v>24</v>
      </c>
      <c r="L91" s="183" t="str">
        <f t="shared" si="2"/>
        <v> </v>
      </c>
      <c r="M91" s="176"/>
      <c r="N91" s="176"/>
    </row>
    <row r="92" spans="1:14" ht="11.25">
      <c r="A92" s="177">
        <v>83</v>
      </c>
      <c r="B92" s="173" t="s">
        <v>155</v>
      </c>
      <c r="C92" s="181">
        <v>8</v>
      </c>
      <c r="D92" s="179" t="s">
        <v>196</v>
      </c>
      <c r="E92" s="176">
        <v>15</v>
      </c>
      <c r="F92" s="180" t="s">
        <v>196</v>
      </c>
      <c r="G92" s="181">
        <v>7</v>
      </c>
      <c r="H92" s="179" t="s">
        <v>196</v>
      </c>
      <c r="I92" s="176">
        <v>152</v>
      </c>
      <c r="J92" s="180" t="s">
        <v>196</v>
      </c>
      <c r="K92" s="182">
        <f t="shared" si="3"/>
        <v>182</v>
      </c>
      <c r="L92" s="183" t="str">
        <f t="shared" si="2"/>
        <v> </v>
      </c>
      <c r="M92" s="176"/>
      <c r="N92" s="176"/>
    </row>
    <row r="93" spans="1:14" ht="11.25">
      <c r="A93" s="177">
        <v>84</v>
      </c>
      <c r="B93" s="173" t="s">
        <v>156</v>
      </c>
      <c r="C93" s="181">
        <v>14</v>
      </c>
      <c r="D93" s="179" t="s">
        <v>196</v>
      </c>
      <c r="E93" s="176">
        <v>12</v>
      </c>
      <c r="F93" s="180" t="s">
        <v>196</v>
      </c>
      <c r="G93" s="181">
        <v>2</v>
      </c>
      <c r="H93" s="179" t="s">
        <v>196</v>
      </c>
      <c r="I93" s="176">
        <v>71</v>
      </c>
      <c r="J93" s="180" t="s">
        <v>196</v>
      </c>
      <c r="K93" s="182">
        <f t="shared" si="3"/>
        <v>99</v>
      </c>
      <c r="L93" s="183" t="str">
        <f t="shared" si="2"/>
        <v> </v>
      </c>
      <c r="M93" s="176"/>
      <c r="N93" s="176"/>
    </row>
    <row r="94" spans="1:14" ht="11.25">
      <c r="A94" s="177">
        <v>85</v>
      </c>
      <c r="B94" s="173" t="s">
        <v>157</v>
      </c>
      <c r="C94" s="181">
        <v>11</v>
      </c>
      <c r="D94" s="179" t="s">
        <v>196</v>
      </c>
      <c r="E94" s="176">
        <v>9</v>
      </c>
      <c r="F94" s="180" t="s">
        <v>196</v>
      </c>
      <c r="G94" s="181">
        <v>0</v>
      </c>
      <c r="H94" s="179" t="s">
        <v>196</v>
      </c>
      <c r="I94" s="176">
        <v>30</v>
      </c>
      <c r="J94" s="180" t="s">
        <v>196</v>
      </c>
      <c r="K94" s="182">
        <f t="shared" si="3"/>
        <v>50</v>
      </c>
      <c r="L94" s="183" t="str">
        <f t="shared" si="2"/>
        <v> </v>
      </c>
      <c r="M94" s="176"/>
      <c r="N94" s="176"/>
    </row>
    <row r="95" spans="1:14" ht="11.25">
      <c r="A95" s="177">
        <v>86</v>
      </c>
      <c r="B95" s="173" t="s">
        <v>158</v>
      </c>
      <c r="C95" s="181">
        <v>0</v>
      </c>
      <c r="D95" s="179" t="s">
        <v>196</v>
      </c>
      <c r="E95" s="176">
        <v>7</v>
      </c>
      <c r="F95" s="180" t="s">
        <v>196</v>
      </c>
      <c r="G95" s="181">
        <v>0</v>
      </c>
      <c r="H95" s="179" t="s">
        <v>196</v>
      </c>
      <c r="I95" s="176">
        <v>48</v>
      </c>
      <c r="J95" s="180" t="s">
        <v>196</v>
      </c>
      <c r="K95" s="182">
        <f t="shared" si="3"/>
        <v>55</v>
      </c>
      <c r="L95" s="183" t="str">
        <f t="shared" si="2"/>
        <v> </v>
      </c>
      <c r="M95" s="176"/>
      <c r="N95" s="176"/>
    </row>
    <row r="96" spans="1:14" ht="11.25">
      <c r="A96" s="177">
        <v>87</v>
      </c>
      <c r="B96" s="173" t="s">
        <v>159</v>
      </c>
      <c r="C96" s="181">
        <v>0</v>
      </c>
      <c r="D96" s="179" t="s">
        <v>196</v>
      </c>
      <c r="E96" s="176">
        <v>1</v>
      </c>
      <c r="F96" s="180" t="s">
        <v>196</v>
      </c>
      <c r="G96" s="181">
        <v>0</v>
      </c>
      <c r="H96" s="179" t="s">
        <v>196</v>
      </c>
      <c r="I96" s="176">
        <v>44</v>
      </c>
      <c r="J96" s="180" t="s">
        <v>196</v>
      </c>
      <c r="K96" s="182">
        <f t="shared" si="3"/>
        <v>45</v>
      </c>
      <c r="L96" s="183" t="str">
        <f t="shared" si="2"/>
        <v> </v>
      </c>
      <c r="M96" s="176"/>
      <c r="N96" s="176"/>
    </row>
    <row r="97" spans="1:14" ht="11.25">
      <c r="A97" s="177">
        <v>88</v>
      </c>
      <c r="B97" s="173" t="s">
        <v>160</v>
      </c>
      <c r="C97" s="181">
        <v>0</v>
      </c>
      <c r="D97" s="179" t="s">
        <v>196</v>
      </c>
      <c r="E97" s="176">
        <v>12</v>
      </c>
      <c r="F97" s="180" t="s">
        <v>196</v>
      </c>
      <c r="G97" s="181">
        <v>0</v>
      </c>
      <c r="H97" s="179" t="s">
        <v>196</v>
      </c>
      <c r="I97" s="176">
        <v>25</v>
      </c>
      <c r="J97" s="180" t="s">
        <v>196</v>
      </c>
      <c r="K97" s="182">
        <f t="shared" si="3"/>
        <v>37</v>
      </c>
      <c r="L97" s="183" t="str">
        <f t="shared" si="2"/>
        <v> </v>
      </c>
      <c r="M97" s="176"/>
      <c r="N97" s="176"/>
    </row>
    <row r="98" spans="1:14" ht="11.25">
      <c r="A98" s="177">
        <v>89</v>
      </c>
      <c r="B98" s="173" t="s">
        <v>161</v>
      </c>
      <c r="C98" s="181">
        <v>7</v>
      </c>
      <c r="D98" s="179" t="s">
        <v>196</v>
      </c>
      <c r="E98" s="176">
        <v>17</v>
      </c>
      <c r="F98" s="180" t="s">
        <v>196</v>
      </c>
      <c r="G98" s="181">
        <v>0</v>
      </c>
      <c r="H98" s="179" t="s">
        <v>196</v>
      </c>
      <c r="I98" s="176">
        <v>24</v>
      </c>
      <c r="J98" s="180" t="s">
        <v>196</v>
      </c>
      <c r="K98" s="182">
        <f t="shared" si="3"/>
        <v>48</v>
      </c>
      <c r="L98" s="183" t="str">
        <f t="shared" si="2"/>
        <v> </v>
      </c>
      <c r="M98" s="176"/>
      <c r="N98" s="176"/>
    </row>
    <row r="99" spans="1:14" ht="11.25">
      <c r="A99" s="177">
        <v>90</v>
      </c>
      <c r="B99" s="173" t="s">
        <v>162</v>
      </c>
      <c r="C99" s="181">
        <v>6</v>
      </c>
      <c r="D99" s="179" t="s">
        <v>196</v>
      </c>
      <c r="E99" s="176">
        <v>5</v>
      </c>
      <c r="F99" s="180" t="s">
        <v>196</v>
      </c>
      <c r="G99" s="181">
        <v>0</v>
      </c>
      <c r="H99" s="179" t="s">
        <v>196</v>
      </c>
      <c r="I99" s="176">
        <v>7</v>
      </c>
      <c r="J99" s="180" t="s">
        <v>196</v>
      </c>
      <c r="K99" s="182">
        <f t="shared" si="3"/>
        <v>18</v>
      </c>
      <c r="L99" s="183" t="str">
        <f t="shared" si="2"/>
        <v> </v>
      </c>
      <c r="M99" s="176"/>
      <c r="N99" s="176"/>
    </row>
    <row r="100" spans="1:14" ht="11.25">
      <c r="A100" s="177">
        <v>91</v>
      </c>
      <c r="B100" s="173" t="s">
        <v>163</v>
      </c>
      <c r="C100" s="181">
        <v>81</v>
      </c>
      <c r="D100" s="179" t="s">
        <v>196</v>
      </c>
      <c r="E100" s="176">
        <v>63</v>
      </c>
      <c r="F100" s="180" t="s">
        <v>196</v>
      </c>
      <c r="G100" s="181">
        <v>0</v>
      </c>
      <c r="H100" s="179" t="s">
        <v>196</v>
      </c>
      <c r="I100" s="176">
        <v>67</v>
      </c>
      <c r="J100" s="180" t="s">
        <v>196</v>
      </c>
      <c r="K100" s="182">
        <f t="shared" si="3"/>
        <v>211</v>
      </c>
      <c r="L100" s="183" t="str">
        <f t="shared" si="2"/>
        <v> </v>
      </c>
      <c r="M100" s="176"/>
      <c r="N100" s="176"/>
    </row>
    <row r="101" spans="1:14" ht="11.25">
      <c r="A101" s="177">
        <v>92</v>
      </c>
      <c r="B101" s="173" t="s">
        <v>164</v>
      </c>
      <c r="C101" s="181">
        <v>230</v>
      </c>
      <c r="D101" s="179" t="s">
        <v>196</v>
      </c>
      <c r="E101" s="176">
        <v>73</v>
      </c>
      <c r="F101" s="180" t="s">
        <v>196</v>
      </c>
      <c r="G101" s="181">
        <v>29</v>
      </c>
      <c r="H101" s="179" t="s">
        <v>196</v>
      </c>
      <c r="I101" s="176">
        <v>138</v>
      </c>
      <c r="J101" s="180" t="s">
        <v>196</v>
      </c>
      <c r="K101" s="182">
        <f t="shared" si="3"/>
        <v>470</v>
      </c>
      <c r="L101" s="183" t="str">
        <f t="shared" si="2"/>
        <v> </v>
      </c>
      <c r="M101" s="176"/>
      <c r="N101" s="176"/>
    </row>
    <row r="102" spans="1:14" ht="11.25">
      <c r="A102" s="177">
        <v>93</v>
      </c>
      <c r="B102" s="173" t="s">
        <v>165</v>
      </c>
      <c r="C102" s="181">
        <v>103</v>
      </c>
      <c r="D102" s="179" t="s">
        <v>196</v>
      </c>
      <c r="E102" s="176">
        <v>44</v>
      </c>
      <c r="F102" s="180" t="s">
        <v>196</v>
      </c>
      <c r="G102" s="181">
        <v>0</v>
      </c>
      <c r="H102" s="179" t="s">
        <v>196</v>
      </c>
      <c r="I102" s="176">
        <v>86</v>
      </c>
      <c r="J102" s="180" t="s">
        <v>196</v>
      </c>
      <c r="K102" s="182">
        <f t="shared" si="3"/>
        <v>233</v>
      </c>
      <c r="L102" s="183" t="str">
        <f t="shared" si="2"/>
        <v> </v>
      </c>
      <c r="M102" s="176"/>
      <c r="N102" s="176"/>
    </row>
    <row r="103" spans="1:14" ht="11.25">
      <c r="A103" s="177">
        <v>94</v>
      </c>
      <c r="B103" s="173" t="s">
        <v>166</v>
      </c>
      <c r="C103" s="181">
        <v>170</v>
      </c>
      <c r="D103" s="179" t="s">
        <v>196</v>
      </c>
      <c r="E103" s="176">
        <v>31</v>
      </c>
      <c r="F103" s="180" t="s">
        <v>196</v>
      </c>
      <c r="G103" s="181">
        <v>2</v>
      </c>
      <c r="H103" s="179" t="s">
        <v>196</v>
      </c>
      <c r="I103" s="176">
        <v>71</v>
      </c>
      <c r="J103" s="180" t="s">
        <v>196</v>
      </c>
      <c r="K103" s="182">
        <f t="shared" si="3"/>
        <v>274</v>
      </c>
      <c r="L103" s="183" t="str">
        <f t="shared" si="2"/>
        <v> </v>
      </c>
      <c r="M103" s="176"/>
      <c r="N103" s="176"/>
    </row>
    <row r="104" spans="1:14" ht="11.25">
      <c r="A104" s="184">
        <v>95</v>
      </c>
      <c r="B104" s="185" t="s">
        <v>167</v>
      </c>
      <c r="C104" s="190">
        <v>56</v>
      </c>
      <c r="D104" s="187" t="s">
        <v>196</v>
      </c>
      <c r="E104" s="188">
        <v>51</v>
      </c>
      <c r="F104" s="189" t="s">
        <v>196</v>
      </c>
      <c r="G104" s="190">
        <v>1</v>
      </c>
      <c r="H104" s="187" t="s">
        <v>196</v>
      </c>
      <c r="I104" s="188">
        <v>53</v>
      </c>
      <c r="J104" s="189" t="s">
        <v>196</v>
      </c>
      <c r="K104" s="191">
        <f t="shared" si="3"/>
        <v>161</v>
      </c>
      <c r="L104" s="192" t="str">
        <f t="shared" si="2"/>
        <v> </v>
      </c>
      <c r="M104" s="176"/>
      <c r="N104" s="176"/>
    </row>
    <row r="105" spans="1:14" ht="11.25">
      <c r="A105" s="177">
        <v>971</v>
      </c>
      <c r="B105" s="173" t="s">
        <v>168</v>
      </c>
      <c r="C105" s="181">
        <v>66</v>
      </c>
      <c r="D105" s="179" t="s">
        <v>196</v>
      </c>
      <c r="E105" s="176">
        <v>3</v>
      </c>
      <c r="F105" s="180" t="s">
        <v>196</v>
      </c>
      <c r="G105" s="181">
        <v>13</v>
      </c>
      <c r="H105" s="179" t="s">
        <v>196</v>
      </c>
      <c r="I105" s="176">
        <v>0</v>
      </c>
      <c r="J105" s="180" t="s">
        <v>196</v>
      </c>
      <c r="K105" s="182">
        <f t="shared" si="3"/>
        <v>82</v>
      </c>
      <c r="L105" s="183" t="str">
        <f t="shared" si="2"/>
        <v> </v>
      </c>
      <c r="M105" s="176"/>
      <c r="N105" s="176"/>
    </row>
    <row r="106" spans="1:14" ht="11.25">
      <c r="A106" s="177">
        <v>972</v>
      </c>
      <c r="B106" s="173" t="s">
        <v>169</v>
      </c>
      <c r="C106" s="181">
        <v>41</v>
      </c>
      <c r="D106" s="179" t="s">
        <v>196</v>
      </c>
      <c r="E106" s="176">
        <v>1</v>
      </c>
      <c r="F106" s="180" t="s">
        <v>196</v>
      </c>
      <c r="G106" s="181">
        <v>13</v>
      </c>
      <c r="H106" s="179" t="s">
        <v>196</v>
      </c>
      <c r="I106" s="176">
        <v>13</v>
      </c>
      <c r="J106" s="180" t="s">
        <v>196</v>
      </c>
      <c r="K106" s="182">
        <f t="shared" si="3"/>
        <v>68</v>
      </c>
      <c r="L106" s="183" t="str">
        <f t="shared" si="2"/>
        <v> </v>
      </c>
      <c r="M106" s="176"/>
      <c r="N106" s="176"/>
    </row>
    <row r="107" spans="1:14" ht="11.25">
      <c r="A107" s="177">
        <v>973</v>
      </c>
      <c r="B107" s="173" t="s">
        <v>170</v>
      </c>
      <c r="C107" s="181">
        <v>6</v>
      </c>
      <c r="D107" s="179" t="s">
        <v>196</v>
      </c>
      <c r="E107" s="176">
        <v>0</v>
      </c>
      <c r="F107" s="180" t="s">
        <v>196</v>
      </c>
      <c r="G107" s="181">
        <v>1</v>
      </c>
      <c r="H107" s="179" t="s">
        <v>196</v>
      </c>
      <c r="I107" s="176">
        <v>14</v>
      </c>
      <c r="J107" s="180" t="s">
        <v>196</v>
      </c>
      <c r="K107" s="182">
        <f t="shared" si="3"/>
        <v>21</v>
      </c>
      <c r="L107" s="183" t="str">
        <f t="shared" si="2"/>
        <v> </v>
      </c>
      <c r="M107" s="176"/>
      <c r="N107" s="176"/>
    </row>
    <row r="108" spans="1:12" ht="11.25">
      <c r="A108" s="184">
        <v>974</v>
      </c>
      <c r="B108" s="185" t="s">
        <v>171</v>
      </c>
      <c r="C108" s="190">
        <v>44</v>
      </c>
      <c r="D108" s="187" t="s">
        <v>196</v>
      </c>
      <c r="E108" s="188">
        <v>3</v>
      </c>
      <c r="F108" s="189" t="s">
        <v>196</v>
      </c>
      <c r="G108" s="190">
        <v>37</v>
      </c>
      <c r="H108" s="187" t="s">
        <v>196</v>
      </c>
      <c r="I108" s="188">
        <v>10</v>
      </c>
      <c r="J108" s="189" t="s">
        <v>196</v>
      </c>
      <c r="K108" s="191">
        <f t="shared" si="3"/>
        <v>94</v>
      </c>
      <c r="L108" s="192" t="str">
        <f t="shared" si="2"/>
        <v> </v>
      </c>
    </row>
    <row r="109" spans="4:12" ht="16.5" customHeight="1">
      <c r="D109" s="195"/>
      <c r="F109" s="195"/>
      <c r="H109" s="195"/>
      <c r="J109" s="195"/>
      <c r="K109" s="173"/>
      <c r="L109" s="195"/>
    </row>
    <row r="110" spans="1:12" ht="15" customHeight="1">
      <c r="A110" s="507" t="s">
        <v>172</v>
      </c>
      <c r="B110" s="508"/>
      <c r="C110" s="196">
        <f>SUM(C5:C57,C62:C104)</f>
        <v>2072</v>
      </c>
      <c r="D110" s="197"/>
      <c r="E110" s="198">
        <f>SUM(E5:E57,E62:E104)</f>
        <v>2071.6144080144395</v>
      </c>
      <c r="F110" s="199"/>
      <c r="G110" s="196">
        <f>SUM(G5:G57,G62:G104)</f>
        <v>190</v>
      </c>
      <c r="H110" s="197"/>
      <c r="I110" s="198">
        <f>SUM(I5:I57,I62:I104)</f>
        <v>4799.681792830507</v>
      </c>
      <c r="J110" s="199"/>
      <c r="K110" s="196">
        <f>SUM(K5:K57,K62:K104)</f>
        <v>9133.296200844947</v>
      </c>
      <c r="L110" s="197"/>
    </row>
    <row r="111" spans="1:12" ht="17.25" customHeight="1">
      <c r="A111" s="505" t="s">
        <v>173</v>
      </c>
      <c r="B111" s="506"/>
      <c r="C111" s="178">
        <f>SUM(C105:C108)</f>
        <v>157</v>
      </c>
      <c r="D111" s="183"/>
      <c r="E111" s="201">
        <f>SUM(E105:E108)</f>
        <v>7</v>
      </c>
      <c r="F111" s="193"/>
      <c r="G111" s="178">
        <f>SUM(G105:G108)</f>
        <v>64</v>
      </c>
      <c r="H111" s="183"/>
      <c r="I111" s="201">
        <f>SUM(I105:I108)</f>
        <v>37</v>
      </c>
      <c r="J111" s="193"/>
      <c r="K111" s="178">
        <f>SUM(K105:K108)</f>
        <v>265</v>
      </c>
      <c r="L111" s="183"/>
    </row>
    <row r="112" spans="1:12" ht="11.25">
      <c r="A112" s="499" t="s">
        <v>174</v>
      </c>
      <c r="B112" s="500"/>
      <c r="C112" s="186">
        <f>C110+C111</f>
        <v>2229</v>
      </c>
      <c r="D112" s="192"/>
      <c r="E112" s="202">
        <f>E110+E111</f>
        <v>2078.6144080144395</v>
      </c>
      <c r="F112" s="203"/>
      <c r="G112" s="186">
        <f>G110+G111</f>
        <v>254</v>
      </c>
      <c r="H112" s="192"/>
      <c r="I112" s="202">
        <f>I110+I111</f>
        <v>4836.681792830507</v>
      </c>
      <c r="J112" s="203"/>
      <c r="K112" s="186">
        <f>K110+K111</f>
        <v>9398.296200844947</v>
      </c>
      <c r="L112" s="192"/>
    </row>
    <row r="113" spans="1:12" ht="11.25">
      <c r="A113" s="200" t="s">
        <v>124</v>
      </c>
      <c r="C113" s="173"/>
      <c r="D113" s="195"/>
      <c r="E113" s="173"/>
      <c r="F113" s="195"/>
      <c r="G113" s="173"/>
      <c r="H113" s="195"/>
      <c r="I113" s="173"/>
      <c r="J113" s="195"/>
      <c r="K113" s="173"/>
      <c r="L113" s="195"/>
    </row>
    <row r="114" spans="2:12" ht="11.25">
      <c r="B114" s="204"/>
      <c r="C114" s="204"/>
      <c r="D114" s="205"/>
      <c r="E114" s="204"/>
      <c r="F114" s="205"/>
      <c r="G114" s="204"/>
      <c r="H114" s="205"/>
      <c r="I114" s="204"/>
      <c r="J114" s="205"/>
      <c r="K114" s="206"/>
      <c r="L114" s="207"/>
    </row>
    <row r="115" spans="2:12" ht="11.25">
      <c r="B115" s="204"/>
      <c r="C115" s="204"/>
      <c r="D115" s="205"/>
      <c r="E115" s="204"/>
      <c r="F115" s="205"/>
      <c r="G115" s="204"/>
      <c r="H115" s="205"/>
      <c r="I115" s="204"/>
      <c r="J115" s="205"/>
      <c r="K115" s="204"/>
      <c r="L115" s="205"/>
    </row>
    <row r="116" spans="2:12" ht="11.25">
      <c r="B116" s="173"/>
      <c r="C116" s="173"/>
      <c r="D116" s="195"/>
      <c r="E116" s="173"/>
      <c r="F116" s="195"/>
      <c r="G116" s="173"/>
      <c r="H116" s="195"/>
      <c r="I116" s="173"/>
      <c r="J116" s="195"/>
      <c r="K116" s="173"/>
      <c r="L116" s="195"/>
    </row>
    <row r="117" spans="2:12" ht="11.25">
      <c r="B117" s="173"/>
      <c r="C117" s="173"/>
      <c r="D117" s="195"/>
      <c r="E117" s="173"/>
      <c r="F117" s="195"/>
      <c r="G117" s="173"/>
      <c r="H117" s="195"/>
      <c r="I117" s="173"/>
      <c r="J117" s="195"/>
      <c r="K117" s="194"/>
      <c r="L117" s="195"/>
    </row>
    <row r="118" spans="2:12" ht="11.25">
      <c r="B118" s="173"/>
      <c r="C118" s="173"/>
      <c r="D118" s="195"/>
      <c r="E118" s="173"/>
      <c r="F118" s="195"/>
      <c r="G118" s="173"/>
      <c r="H118" s="195"/>
      <c r="I118" s="173"/>
      <c r="J118" s="195"/>
      <c r="K118" s="194"/>
      <c r="L118" s="195"/>
    </row>
    <row r="119" spans="2:12" ht="11.25">
      <c r="B119" s="173"/>
      <c r="C119" s="173"/>
      <c r="D119" s="195"/>
      <c r="E119" s="173"/>
      <c r="F119" s="195"/>
      <c r="G119" s="173"/>
      <c r="H119" s="195"/>
      <c r="I119" s="173"/>
      <c r="J119" s="195"/>
      <c r="K119" s="194"/>
      <c r="L119" s="195"/>
    </row>
    <row r="120" spans="2:12" ht="11.25">
      <c r="B120" s="173"/>
      <c r="C120" s="173"/>
      <c r="D120" s="195"/>
      <c r="E120" s="173"/>
      <c r="F120" s="195"/>
      <c r="G120" s="173"/>
      <c r="H120" s="195"/>
      <c r="I120" s="173"/>
      <c r="J120" s="195"/>
      <c r="K120" s="194"/>
      <c r="L120" s="195"/>
    </row>
    <row r="121" spans="2:12" ht="11.25">
      <c r="B121" s="173"/>
      <c r="C121" s="173"/>
      <c r="D121" s="195"/>
      <c r="E121" s="173"/>
      <c r="F121" s="195"/>
      <c r="G121" s="173"/>
      <c r="H121" s="195"/>
      <c r="I121" s="173"/>
      <c r="J121" s="195"/>
      <c r="K121" s="194"/>
      <c r="L121" s="195"/>
    </row>
    <row r="122" spans="2:12" ht="11.25">
      <c r="B122" s="173"/>
      <c r="C122" s="173"/>
      <c r="D122" s="195"/>
      <c r="E122" s="173"/>
      <c r="F122" s="195"/>
      <c r="G122" s="173"/>
      <c r="H122" s="195"/>
      <c r="I122" s="173"/>
      <c r="J122" s="195"/>
      <c r="K122" s="194"/>
      <c r="L122" s="195"/>
    </row>
    <row r="123" spans="2:12" ht="11.25">
      <c r="B123" s="173"/>
      <c r="C123" s="173"/>
      <c r="D123" s="195"/>
      <c r="E123" s="173"/>
      <c r="F123" s="195"/>
      <c r="G123" s="173"/>
      <c r="H123" s="195"/>
      <c r="I123" s="173"/>
      <c r="J123" s="195"/>
      <c r="K123" s="194"/>
      <c r="L123" s="195"/>
    </row>
    <row r="124" spans="2:12" ht="11.25">
      <c r="B124" s="173"/>
      <c r="C124" s="173"/>
      <c r="D124" s="195"/>
      <c r="E124" s="173"/>
      <c r="F124" s="195"/>
      <c r="G124" s="173"/>
      <c r="H124" s="195"/>
      <c r="I124" s="173"/>
      <c r="J124" s="195"/>
      <c r="K124" s="194"/>
      <c r="L124" s="195"/>
    </row>
    <row r="125" spans="2:12" ht="11.25">
      <c r="B125" s="173"/>
      <c r="C125" s="173"/>
      <c r="D125" s="195"/>
      <c r="E125" s="173"/>
      <c r="F125" s="195"/>
      <c r="G125" s="173"/>
      <c r="H125" s="195"/>
      <c r="I125" s="173"/>
      <c r="J125" s="195"/>
      <c r="K125" s="194"/>
      <c r="L125" s="195"/>
    </row>
    <row r="126" spans="2:12" ht="11.25">
      <c r="B126" s="173"/>
      <c r="C126" s="173"/>
      <c r="D126" s="195"/>
      <c r="E126" s="173"/>
      <c r="F126" s="195"/>
      <c r="G126" s="173"/>
      <c r="H126" s="195"/>
      <c r="I126" s="173"/>
      <c r="J126" s="195"/>
      <c r="K126" s="194"/>
      <c r="L126" s="195"/>
    </row>
    <row r="127" spans="2:12" ht="11.25">
      <c r="B127" s="173"/>
      <c r="C127" s="173"/>
      <c r="D127" s="195"/>
      <c r="E127" s="173"/>
      <c r="F127" s="195"/>
      <c r="G127" s="173"/>
      <c r="H127" s="195"/>
      <c r="I127" s="173"/>
      <c r="J127" s="195"/>
      <c r="K127" s="194"/>
      <c r="L127" s="195"/>
    </row>
    <row r="128" spans="2:12" ht="11.25">
      <c r="B128" s="173"/>
      <c r="C128" s="173"/>
      <c r="D128" s="195"/>
      <c r="E128" s="173"/>
      <c r="F128" s="195"/>
      <c r="G128" s="173"/>
      <c r="H128" s="195"/>
      <c r="I128" s="173"/>
      <c r="J128" s="195"/>
      <c r="K128" s="194"/>
      <c r="L128" s="195"/>
    </row>
    <row r="129" spans="2:12" ht="11.25">
      <c r="B129" s="173"/>
      <c r="C129" s="173"/>
      <c r="D129" s="195"/>
      <c r="E129" s="173"/>
      <c r="F129" s="195"/>
      <c r="G129" s="173"/>
      <c r="H129" s="195"/>
      <c r="I129" s="173"/>
      <c r="J129" s="195"/>
      <c r="K129" s="194"/>
      <c r="L129" s="195"/>
    </row>
    <row r="130" spans="2:12" ht="11.25">
      <c r="B130" s="173"/>
      <c r="C130" s="173"/>
      <c r="D130" s="195"/>
      <c r="E130" s="173"/>
      <c r="F130" s="195"/>
      <c r="G130" s="173"/>
      <c r="H130" s="195"/>
      <c r="I130" s="173"/>
      <c r="J130" s="195"/>
      <c r="K130" s="194"/>
      <c r="L130" s="195"/>
    </row>
    <row r="131" spans="2:12" ht="11.25">
      <c r="B131" s="173"/>
      <c r="C131" s="173"/>
      <c r="D131" s="195"/>
      <c r="E131" s="173"/>
      <c r="F131" s="195"/>
      <c r="G131" s="173"/>
      <c r="H131" s="195"/>
      <c r="I131" s="173"/>
      <c r="J131" s="195"/>
      <c r="K131" s="194"/>
      <c r="L131" s="195"/>
    </row>
    <row r="132" spans="2:12" ht="11.25">
      <c r="B132" s="173"/>
      <c r="C132" s="173"/>
      <c r="D132" s="195"/>
      <c r="E132" s="173"/>
      <c r="F132" s="195"/>
      <c r="G132" s="173"/>
      <c r="H132" s="195"/>
      <c r="I132" s="173"/>
      <c r="J132" s="195"/>
      <c r="K132" s="194"/>
      <c r="L132" s="195"/>
    </row>
    <row r="133" spans="2:12" ht="11.25">
      <c r="B133" s="173"/>
      <c r="C133" s="173"/>
      <c r="D133" s="195"/>
      <c r="E133" s="173"/>
      <c r="F133" s="195"/>
      <c r="G133" s="173"/>
      <c r="H133" s="195"/>
      <c r="I133" s="173"/>
      <c r="J133" s="195"/>
      <c r="K133" s="194"/>
      <c r="L133" s="195"/>
    </row>
    <row r="134" spans="2:12" ht="11.25">
      <c r="B134" s="173"/>
      <c r="C134" s="173"/>
      <c r="D134" s="195"/>
      <c r="E134" s="173"/>
      <c r="F134" s="195"/>
      <c r="G134" s="173"/>
      <c r="H134" s="195"/>
      <c r="I134" s="173"/>
      <c r="J134" s="195"/>
      <c r="K134" s="194"/>
      <c r="L134" s="195"/>
    </row>
    <row r="135" spans="2:12" ht="11.25">
      <c r="B135" s="173"/>
      <c r="C135" s="173"/>
      <c r="D135" s="195"/>
      <c r="E135" s="173"/>
      <c r="F135" s="195"/>
      <c r="G135" s="173"/>
      <c r="H135" s="195"/>
      <c r="I135" s="173"/>
      <c r="J135" s="195"/>
      <c r="K135" s="194"/>
      <c r="L135" s="195"/>
    </row>
    <row r="136" spans="2:12" ht="11.25">
      <c r="B136" s="173"/>
      <c r="C136" s="173"/>
      <c r="D136" s="195"/>
      <c r="E136" s="173"/>
      <c r="F136" s="195"/>
      <c r="G136" s="173"/>
      <c r="H136" s="195"/>
      <c r="I136" s="173"/>
      <c r="J136" s="195"/>
      <c r="K136" s="194"/>
      <c r="L136" s="195"/>
    </row>
    <row r="137" spans="2:12" ht="11.25">
      <c r="B137" s="173"/>
      <c r="C137" s="173"/>
      <c r="D137" s="195"/>
      <c r="E137" s="173"/>
      <c r="F137" s="195"/>
      <c r="G137" s="173"/>
      <c r="H137" s="195"/>
      <c r="I137" s="173"/>
      <c r="J137" s="195"/>
      <c r="K137" s="194"/>
      <c r="L137" s="195"/>
    </row>
    <row r="138" spans="2:12" ht="11.25">
      <c r="B138" s="173"/>
      <c r="C138" s="173"/>
      <c r="D138" s="195"/>
      <c r="E138" s="173"/>
      <c r="F138" s="195"/>
      <c r="G138" s="173"/>
      <c r="H138" s="195"/>
      <c r="I138" s="173"/>
      <c r="J138" s="195"/>
      <c r="K138" s="173"/>
      <c r="L138" s="195"/>
    </row>
    <row r="139" spans="2:12" ht="11.25">
      <c r="B139" s="173"/>
      <c r="C139" s="173"/>
      <c r="D139" s="195"/>
      <c r="E139" s="173"/>
      <c r="F139" s="195"/>
      <c r="G139" s="173"/>
      <c r="H139" s="195"/>
      <c r="I139" s="173"/>
      <c r="J139" s="195"/>
      <c r="K139" s="173"/>
      <c r="L139" s="195"/>
    </row>
    <row r="140" spans="2:12" ht="11.25">
      <c r="B140" s="173"/>
      <c r="C140" s="173"/>
      <c r="D140" s="195"/>
      <c r="E140" s="173"/>
      <c r="F140" s="195"/>
      <c r="G140" s="173"/>
      <c r="H140" s="195"/>
      <c r="I140" s="173"/>
      <c r="J140" s="195"/>
      <c r="K140" s="173"/>
      <c r="L140" s="195"/>
    </row>
    <row r="141" spans="2:12" ht="11.25">
      <c r="B141" s="173"/>
      <c r="C141" s="173"/>
      <c r="D141" s="195"/>
      <c r="E141" s="173"/>
      <c r="F141" s="195"/>
      <c r="G141" s="173"/>
      <c r="H141" s="195"/>
      <c r="I141" s="173"/>
      <c r="J141" s="195"/>
      <c r="K141" s="173"/>
      <c r="L141" s="195"/>
    </row>
    <row r="142" spans="2:12" ht="11.25">
      <c r="B142" s="173"/>
      <c r="C142" s="173"/>
      <c r="D142" s="195"/>
      <c r="E142" s="173"/>
      <c r="F142" s="195"/>
      <c r="G142" s="173"/>
      <c r="H142" s="195"/>
      <c r="I142" s="173"/>
      <c r="J142" s="195"/>
      <c r="K142" s="173"/>
      <c r="L142" s="195"/>
    </row>
    <row r="143" spans="2:12" ht="11.25">
      <c r="B143" s="173"/>
      <c r="C143" s="173"/>
      <c r="D143" s="195"/>
      <c r="E143" s="173"/>
      <c r="F143" s="195"/>
      <c r="G143" s="173"/>
      <c r="H143" s="195"/>
      <c r="I143" s="173"/>
      <c r="J143" s="195"/>
      <c r="K143" s="176"/>
      <c r="L143" s="193"/>
    </row>
    <row r="144" ht="11.25">
      <c r="L144" s="195"/>
    </row>
    <row r="145" ht="11.25">
      <c r="L145" s="195"/>
    </row>
    <row r="146" ht="11.25">
      <c r="L146" s="195"/>
    </row>
    <row r="147" ht="11.25">
      <c r="L147" s="195"/>
    </row>
    <row r="148" ht="11.25">
      <c r="L148" s="195"/>
    </row>
    <row r="149" ht="11.25">
      <c r="L149" s="195"/>
    </row>
    <row r="150" ht="11.25">
      <c r="L150" s="195"/>
    </row>
    <row r="151" ht="11.25">
      <c r="L151" s="195"/>
    </row>
    <row r="152" ht="11.25">
      <c r="L152" s="195"/>
    </row>
    <row r="153" ht="11.25">
      <c r="L153" s="195"/>
    </row>
    <row r="154" ht="11.25">
      <c r="L154" s="195"/>
    </row>
    <row r="155" ht="11.25">
      <c r="L155" s="195"/>
    </row>
    <row r="156" ht="11.25">
      <c r="L156" s="195"/>
    </row>
    <row r="157" ht="11.25">
      <c r="L157" s="195"/>
    </row>
    <row r="158" ht="11.25">
      <c r="L158" s="195"/>
    </row>
    <row r="159" ht="11.25">
      <c r="L159" s="195"/>
    </row>
    <row r="160" ht="11.25">
      <c r="L160" s="195"/>
    </row>
    <row r="161" ht="11.25">
      <c r="L161" s="195"/>
    </row>
    <row r="162" ht="11.25">
      <c r="L162" s="195"/>
    </row>
    <row r="163" ht="11.25">
      <c r="L163" s="195"/>
    </row>
    <row r="164" ht="11.25">
      <c r="L164" s="195"/>
    </row>
    <row r="165" ht="11.25">
      <c r="L165" s="195"/>
    </row>
    <row r="166" ht="11.25">
      <c r="L166" s="195"/>
    </row>
    <row r="167" ht="11.25">
      <c r="L167" s="195"/>
    </row>
    <row r="168" ht="11.25">
      <c r="L168" s="195"/>
    </row>
    <row r="169" ht="11.25">
      <c r="L169" s="195"/>
    </row>
    <row r="170" ht="11.25">
      <c r="L170" s="195"/>
    </row>
    <row r="171" ht="11.25">
      <c r="L171" s="195"/>
    </row>
    <row r="172" ht="11.25">
      <c r="L172" s="195"/>
    </row>
    <row r="173" ht="11.25">
      <c r="L173" s="195"/>
    </row>
    <row r="174" ht="11.25">
      <c r="L174" s="195"/>
    </row>
    <row r="175" ht="11.25">
      <c r="L175" s="195"/>
    </row>
    <row r="176" ht="11.25">
      <c r="L176" s="195"/>
    </row>
    <row r="177" ht="11.25">
      <c r="L177" s="195"/>
    </row>
    <row r="178" ht="11.25">
      <c r="L178" s="195"/>
    </row>
    <row r="179" ht="11.25">
      <c r="L179" s="195"/>
    </row>
  </sheetData>
  <sheetProtection/>
  <mergeCells count="18">
    <mergeCell ref="A1:L1"/>
    <mergeCell ref="A111:B111"/>
    <mergeCell ref="A110:B110"/>
    <mergeCell ref="C3:L3"/>
    <mergeCell ref="I4:J4"/>
    <mergeCell ref="K4:L4"/>
    <mergeCell ref="C60:L60"/>
    <mergeCell ref="A4:B4"/>
    <mergeCell ref="C4:D4"/>
    <mergeCell ref="E4:F4"/>
    <mergeCell ref="G4:H4"/>
    <mergeCell ref="I61:J61"/>
    <mergeCell ref="K61:L61"/>
    <mergeCell ref="A112:B112"/>
    <mergeCell ref="A61:B61"/>
    <mergeCell ref="C61:D61"/>
    <mergeCell ref="E61:F61"/>
    <mergeCell ref="G61:H61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90" r:id="rId2"/>
  <rowBreaks count="1" manualBreakCount="1">
    <brk id="57" max="255" man="1"/>
  </rowBreaks>
  <ignoredErrors>
    <ignoredError sqref="K5:K57 K88:K108 K68:K87 K62:K67" unlocked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82"/>
  <sheetViews>
    <sheetView zoomScaleSheetLayoutView="75" zoomScalePageLayoutView="0" workbookViewId="0" topLeftCell="A1">
      <selection activeCell="A1" sqref="A1:J1"/>
    </sheetView>
  </sheetViews>
  <sheetFormatPr defaultColWidth="11.421875" defaultRowHeight="12.75"/>
  <cols>
    <col min="1" max="1" width="4.140625" style="172" customWidth="1"/>
    <col min="2" max="2" width="26.00390625" style="172" customWidth="1"/>
    <col min="3" max="3" width="9.7109375" style="172" customWidth="1"/>
    <col min="4" max="4" width="3.140625" style="208" customWidth="1"/>
    <col min="5" max="5" width="9.00390625" style="172" customWidth="1"/>
    <col min="6" max="6" width="3.421875" style="208" customWidth="1"/>
    <col min="7" max="7" width="8.57421875" style="172" customWidth="1"/>
    <col min="8" max="8" width="3.421875" style="208" customWidth="1"/>
    <col min="9" max="9" width="8.7109375" style="229" customWidth="1"/>
    <col min="10" max="10" width="3.421875" style="208" customWidth="1"/>
    <col min="11" max="16384" width="11.421875" style="172" customWidth="1"/>
  </cols>
  <sheetData>
    <row r="1" spans="1:10" ht="11.25">
      <c r="A1" s="520" t="s">
        <v>175</v>
      </c>
      <c r="B1" s="520"/>
      <c r="C1" s="520"/>
      <c r="D1" s="520"/>
      <c r="E1" s="520"/>
      <c r="F1" s="520"/>
      <c r="G1" s="520"/>
      <c r="H1" s="520"/>
      <c r="I1" s="520"/>
      <c r="J1" s="520"/>
    </row>
    <row r="2" spans="1:10" ht="11.25">
      <c r="A2" s="209"/>
      <c r="B2" s="209"/>
      <c r="C2" s="209"/>
      <c r="D2" s="209"/>
      <c r="E2" s="209"/>
      <c r="F2" s="209"/>
      <c r="G2" s="209"/>
      <c r="H2" s="209"/>
      <c r="I2" s="209"/>
      <c r="J2" s="209"/>
    </row>
    <row r="3" spans="1:10" ht="11.25">
      <c r="A3" s="521" t="s">
        <v>64</v>
      </c>
      <c r="B3" s="522"/>
      <c r="C3" s="521" t="s">
        <v>176</v>
      </c>
      <c r="D3" s="522"/>
      <c r="E3" s="522"/>
      <c r="F3" s="522"/>
      <c r="G3" s="509" t="s">
        <v>177</v>
      </c>
      <c r="H3" s="511"/>
      <c r="I3" s="522" t="s">
        <v>178</v>
      </c>
      <c r="J3" s="525"/>
    </row>
    <row r="4" spans="1:10" ht="11.25">
      <c r="A4" s="523"/>
      <c r="B4" s="524"/>
      <c r="C4" s="519"/>
      <c r="D4" s="518"/>
      <c r="E4" s="518"/>
      <c r="F4" s="518"/>
      <c r="G4" s="512"/>
      <c r="H4" s="513"/>
      <c r="I4" s="524"/>
      <c r="J4" s="526"/>
    </row>
    <row r="5" spans="1:13" s="174" customFormat="1" ht="21.75" customHeight="1">
      <c r="A5" s="519"/>
      <c r="B5" s="518"/>
      <c r="C5" s="497" t="s">
        <v>179</v>
      </c>
      <c r="D5" s="498"/>
      <c r="E5" s="518" t="s">
        <v>4</v>
      </c>
      <c r="F5" s="518"/>
      <c r="G5" s="514"/>
      <c r="H5" s="515"/>
      <c r="I5" s="518"/>
      <c r="J5" s="527"/>
      <c r="K5" s="210"/>
      <c r="L5" s="210"/>
      <c r="M5" s="210"/>
    </row>
    <row r="6" spans="1:12" ht="11.25">
      <c r="A6" s="177">
        <v>1</v>
      </c>
      <c r="B6" s="173" t="s">
        <v>69</v>
      </c>
      <c r="C6" s="211">
        <v>8</v>
      </c>
      <c r="D6" s="212"/>
      <c r="E6" s="176">
        <v>1</v>
      </c>
      <c r="F6" s="193"/>
      <c r="G6" s="211">
        <v>0</v>
      </c>
      <c r="H6" s="183"/>
      <c r="I6" s="194">
        <f>C6+E6+G6</f>
        <v>9</v>
      </c>
      <c r="J6" s="183" t="str">
        <f>IF(OR(D6="(e)",F6="(e)",H6="(e)"),"(e)"," ")</f>
        <v> </v>
      </c>
      <c r="K6" s="213"/>
      <c r="L6" s="213"/>
    </row>
    <row r="7" spans="1:12" ht="11.25">
      <c r="A7" s="177">
        <v>2</v>
      </c>
      <c r="B7" s="173" t="s">
        <v>70</v>
      </c>
      <c r="C7" s="211">
        <v>1</v>
      </c>
      <c r="D7" s="212"/>
      <c r="E7" s="176">
        <v>0</v>
      </c>
      <c r="F7" s="193"/>
      <c r="G7" s="211">
        <v>0</v>
      </c>
      <c r="H7" s="183"/>
      <c r="I7" s="194">
        <f aca="true" t="shared" si="0" ref="I7:I58">C7+E7+G7</f>
        <v>1</v>
      </c>
      <c r="J7" s="183" t="str">
        <f aca="true" t="shared" si="1" ref="J7:J58">IF(OR(D7="(e)",F7="(e)",H7="(e)"),"(e)"," ")</f>
        <v> </v>
      </c>
      <c r="K7" s="213"/>
      <c r="L7" s="213"/>
    </row>
    <row r="8" spans="1:12" ht="11.25">
      <c r="A8" s="177">
        <v>3</v>
      </c>
      <c r="B8" s="173" t="s">
        <v>71</v>
      </c>
      <c r="C8" s="211">
        <v>5</v>
      </c>
      <c r="D8" s="212"/>
      <c r="E8" s="176">
        <v>1</v>
      </c>
      <c r="F8" s="193"/>
      <c r="G8" s="211">
        <v>0</v>
      </c>
      <c r="H8" s="183"/>
      <c r="I8" s="194">
        <f t="shared" si="0"/>
        <v>6</v>
      </c>
      <c r="J8" s="183" t="str">
        <f t="shared" si="1"/>
        <v> </v>
      </c>
      <c r="K8" s="213"/>
      <c r="L8" s="213"/>
    </row>
    <row r="9" spans="1:12" ht="11.25">
      <c r="A9" s="177">
        <v>4</v>
      </c>
      <c r="B9" s="173" t="s">
        <v>72</v>
      </c>
      <c r="C9" s="211">
        <v>1</v>
      </c>
      <c r="D9" s="212"/>
      <c r="E9" s="176">
        <v>0</v>
      </c>
      <c r="F9" s="193"/>
      <c r="G9" s="211">
        <v>0</v>
      </c>
      <c r="H9" s="183"/>
      <c r="I9" s="194">
        <f t="shared" si="0"/>
        <v>1</v>
      </c>
      <c r="J9" s="183" t="str">
        <f t="shared" si="1"/>
        <v> </v>
      </c>
      <c r="K9" s="213"/>
      <c r="L9" s="213"/>
    </row>
    <row r="10" spans="1:12" ht="11.25">
      <c r="A10" s="177">
        <v>5</v>
      </c>
      <c r="B10" s="173" t="s">
        <v>73</v>
      </c>
      <c r="C10" s="211">
        <v>0</v>
      </c>
      <c r="D10" s="214" t="s">
        <v>180</v>
      </c>
      <c r="E10" s="176">
        <v>0</v>
      </c>
      <c r="F10" s="193" t="s">
        <v>180</v>
      </c>
      <c r="G10" s="211">
        <v>0</v>
      </c>
      <c r="H10" s="183" t="s">
        <v>180</v>
      </c>
      <c r="I10" s="194">
        <f t="shared" si="0"/>
        <v>0</v>
      </c>
      <c r="J10" s="183" t="str">
        <f t="shared" si="1"/>
        <v>(e)</v>
      </c>
      <c r="K10" s="213"/>
      <c r="L10" s="213"/>
    </row>
    <row r="11" spans="1:12" ht="11.25">
      <c r="A11" s="177">
        <v>6</v>
      </c>
      <c r="B11" s="173" t="s">
        <v>74</v>
      </c>
      <c r="C11" s="211">
        <v>0</v>
      </c>
      <c r="D11" s="212"/>
      <c r="E11" s="176">
        <v>0</v>
      </c>
      <c r="F11" s="193"/>
      <c r="G11" s="211">
        <v>0</v>
      </c>
      <c r="H11" s="183"/>
      <c r="I11" s="194">
        <f t="shared" si="0"/>
        <v>0</v>
      </c>
      <c r="J11" s="183" t="str">
        <f t="shared" si="1"/>
        <v> </v>
      </c>
      <c r="K11" s="213"/>
      <c r="L11" s="213"/>
    </row>
    <row r="12" spans="1:12" ht="11.25">
      <c r="A12" s="177">
        <v>7</v>
      </c>
      <c r="B12" s="173" t="s">
        <v>75</v>
      </c>
      <c r="C12" s="211">
        <v>0</v>
      </c>
      <c r="D12" s="212"/>
      <c r="E12" s="176">
        <v>0</v>
      </c>
      <c r="F12" s="193"/>
      <c r="G12" s="211">
        <v>0</v>
      </c>
      <c r="H12" s="183"/>
      <c r="I12" s="194">
        <f t="shared" si="0"/>
        <v>0</v>
      </c>
      <c r="J12" s="183" t="str">
        <f t="shared" si="1"/>
        <v> </v>
      </c>
      <c r="K12" s="213"/>
      <c r="L12" s="213"/>
    </row>
    <row r="13" spans="1:12" ht="11.25">
      <c r="A13" s="177">
        <v>8</v>
      </c>
      <c r="B13" s="173" t="s">
        <v>76</v>
      </c>
      <c r="C13" s="211">
        <v>7</v>
      </c>
      <c r="D13" s="212"/>
      <c r="E13" s="176">
        <v>1</v>
      </c>
      <c r="F13" s="193"/>
      <c r="G13" s="211">
        <v>0</v>
      </c>
      <c r="H13" s="183"/>
      <c r="I13" s="194">
        <f t="shared" si="0"/>
        <v>8</v>
      </c>
      <c r="J13" s="183" t="str">
        <f t="shared" si="1"/>
        <v> </v>
      </c>
      <c r="K13" s="213"/>
      <c r="L13" s="213"/>
    </row>
    <row r="14" spans="1:12" ht="11.25">
      <c r="A14" s="177">
        <v>9</v>
      </c>
      <c r="B14" s="173" t="s">
        <v>77</v>
      </c>
      <c r="C14" s="211">
        <v>0</v>
      </c>
      <c r="D14" s="212"/>
      <c r="E14" s="176">
        <v>0</v>
      </c>
      <c r="F14" s="193"/>
      <c r="G14" s="211">
        <v>0</v>
      </c>
      <c r="H14" s="183"/>
      <c r="I14" s="194">
        <f t="shared" si="0"/>
        <v>0</v>
      </c>
      <c r="J14" s="183" t="str">
        <f t="shared" si="1"/>
        <v> </v>
      </c>
      <c r="K14" s="213"/>
      <c r="L14" s="213"/>
    </row>
    <row r="15" spans="1:12" ht="11.25">
      <c r="A15" s="177">
        <v>10</v>
      </c>
      <c r="B15" s="173" t="s">
        <v>78</v>
      </c>
      <c r="C15" s="211">
        <v>1</v>
      </c>
      <c r="D15" s="212" t="s">
        <v>180</v>
      </c>
      <c r="E15" s="176">
        <v>0</v>
      </c>
      <c r="F15" s="193" t="s">
        <v>180</v>
      </c>
      <c r="G15" s="211">
        <v>0</v>
      </c>
      <c r="H15" s="183" t="s">
        <v>180</v>
      </c>
      <c r="I15" s="194">
        <f t="shared" si="0"/>
        <v>1</v>
      </c>
      <c r="J15" s="183" t="str">
        <f t="shared" si="1"/>
        <v>(e)</v>
      </c>
      <c r="K15" s="213"/>
      <c r="L15" s="213"/>
    </row>
    <row r="16" spans="1:12" ht="11.25">
      <c r="A16" s="177">
        <v>11</v>
      </c>
      <c r="B16" s="173" t="s">
        <v>79</v>
      </c>
      <c r="C16" s="211">
        <v>2</v>
      </c>
      <c r="D16" s="212"/>
      <c r="E16" s="176">
        <v>0</v>
      </c>
      <c r="F16" s="193"/>
      <c r="G16" s="211">
        <v>0</v>
      </c>
      <c r="H16" s="183"/>
      <c r="I16" s="194">
        <f t="shared" si="0"/>
        <v>2</v>
      </c>
      <c r="J16" s="183" t="str">
        <f t="shared" si="1"/>
        <v> </v>
      </c>
      <c r="K16" s="213"/>
      <c r="L16" s="213"/>
    </row>
    <row r="17" spans="1:12" ht="11.25">
      <c r="A17" s="177">
        <v>12</v>
      </c>
      <c r="B17" s="173" t="s">
        <v>80</v>
      </c>
      <c r="C17" s="211">
        <v>2</v>
      </c>
      <c r="D17" s="212"/>
      <c r="E17" s="176">
        <v>0</v>
      </c>
      <c r="F17" s="193"/>
      <c r="G17" s="211">
        <v>0</v>
      </c>
      <c r="H17" s="183"/>
      <c r="I17" s="194">
        <f t="shared" si="0"/>
        <v>2</v>
      </c>
      <c r="J17" s="183" t="str">
        <f t="shared" si="1"/>
        <v> </v>
      </c>
      <c r="K17" s="213"/>
      <c r="L17" s="213"/>
    </row>
    <row r="18" spans="1:12" ht="11.25">
      <c r="A18" s="177">
        <v>13</v>
      </c>
      <c r="B18" s="173" t="s">
        <v>81</v>
      </c>
      <c r="C18" s="211">
        <v>2</v>
      </c>
      <c r="D18" s="212"/>
      <c r="E18" s="176">
        <v>0</v>
      </c>
      <c r="F18" s="193"/>
      <c r="G18" s="211">
        <v>0</v>
      </c>
      <c r="H18" s="183"/>
      <c r="I18" s="194">
        <f t="shared" si="0"/>
        <v>2</v>
      </c>
      <c r="J18" s="183" t="str">
        <f t="shared" si="1"/>
        <v> </v>
      </c>
      <c r="K18" s="213"/>
      <c r="L18" s="213"/>
    </row>
    <row r="19" spans="1:12" ht="11.25">
      <c r="A19" s="177">
        <v>14</v>
      </c>
      <c r="B19" s="173" t="s">
        <v>82</v>
      </c>
      <c r="C19" s="211">
        <v>12</v>
      </c>
      <c r="D19" s="212"/>
      <c r="E19" s="176">
        <v>4</v>
      </c>
      <c r="F19" s="193"/>
      <c r="G19" s="211">
        <v>0</v>
      </c>
      <c r="H19" s="183"/>
      <c r="I19" s="194">
        <f t="shared" si="0"/>
        <v>16</v>
      </c>
      <c r="J19" s="183" t="str">
        <f t="shared" si="1"/>
        <v> </v>
      </c>
      <c r="K19" s="213"/>
      <c r="L19" s="213"/>
    </row>
    <row r="20" spans="1:12" ht="11.25">
      <c r="A20" s="177">
        <v>15</v>
      </c>
      <c r="B20" s="173" t="s">
        <v>83</v>
      </c>
      <c r="C20" s="211">
        <v>0</v>
      </c>
      <c r="D20" s="212"/>
      <c r="E20" s="176">
        <v>0</v>
      </c>
      <c r="F20" s="193"/>
      <c r="G20" s="211">
        <v>0</v>
      </c>
      <c r="H20" s="183"/>
      <c r="I20" s="194">
        <f t="shared" si="0"/>
        <v>0</v>
      </c>
      <c r="J20" s="183" t="str">
        <f t="shared" si="1"/>
        <v> </v>
      </c>
      <c r="K20" s="213"/>
      <c r="L20" s="213"/>
    </row>
    <row r="21" spans="1:12" ht="11.25">
      <c r="A21" s="177">
        <v>16</v>
      </c>
      <c r="B21" s="173" t="s">
        <v>84</v>
      </c>
      <c r="C21" s="211">
        <v>11</v>
      </c>
      <c r="D21" s="212"/>
      <c r="E21" s="176">
        <v>0</v>
      </c>
      <c r="F21" s="193"/>
      <c r="G21" s="211">
        <v>0</v>
      </c>
      <c r="H21" s="183"/>
      <c r="I21" s="194">
        <f t="shared" si="0"/>
        <v>11</v>
      </c>
      <c r="J21" s="183" t="str">
        <f t="shared" si="1"/>
        <v> </v>
      </c>
      <c r="K21" s="213"/>
      <c r="L21" s="213"/>
    </row>
    <row r="22" spans="1:12" ht="11.25">
      <c r="A22" s="177">
        <v>17</v>
      </c>
      <c r="B22" s="173" t="s">
        <v>85</v>
      </c>
      <c r="C22" s="211">
        <v>2</v>
      </c>
      <c r="D22" s="212"/>
      <c r="E22" s="176">
        <v>1</v>
      </c>
      <c r="F22" s="193"/>
      <c r="G22" s="211">
        <v>1</v>
      </c>
      <c r="H22" s="183"/>
      <c r="I22" s="194">
        <f t="shared" si="0"/>
        <v>4</v>
      </c>
      <c r="J22" s="183" t="str">
        <f t="shared" si="1"/>
        <v> </v>
      </c>
      <c r="K22" s="213"/>
      <c r="L22" s="213"/>
    </row>
    <row r="23" spans="1:12" ht="11.25">
      <c r="A23" s="177">
        <v>18</v>
      </c>
      <c r="B23" s="173" t="s">
        <v>86</v>
      </c>
      <c r="C23" s="211">
        <v>6</v>
      </c>
      <c r="D23" s="212"/>
      <c r="E23" s="176">
        <v>0</v>
      </c>
      <c r="F23" s="193"/>
      <c r="G23" s="211">
        <v>1</v>
      </c>
      <c r="H23" s="183"/>
      <c r="I23" s="194">
        <f t="shared" si="0"/>
        <v>7</v>
      </c>
      <c r="J23" s="183" t="str">
        <f t="shared" si="1"/>
        <v> </v>
      </c>
      <c r="K23" s="213"/>
      <c r="L23" s="213"/>
    </row>
    <row r="24" spans="1:12" ht="11.25">
      <c r="A24" s="177">
        <v>19</v>
      </c>
      <c r="B24" s="173" t="s">
        <v>87</v>
      </c>
      <c r="C24" s="211">
        <v>0</v>
      </c>
      <c r="D24" s="212"/>
      <c r="E24" s="176">
        <v>1</v>
      </c>
      <c r="F24" s="193"/>
      <c r="G24" s="211">
        <v>0</v>
      </c>
      <c r="H24" s="183"/>
      <c r="I24" s="194">
        <f t="shared" si="0"/>
        <v>1</v>
      </c>
      <c r="J24" s="183" t="str">
        <f t="shared" si="1"/>
        <v> </v>
      </c>
      <c r="K24" s="213"/>
      <c r="L24" s="213"/>
    </row>
    <row r="25" spans="1:12" ht="11.25">
      <c r="A25" s="177" t="s">
        <v>88</v>
      </c>
      <c r="B25" s="173" t="s">
        <v>89</v>
      </c>
      <c r="C25" s="211">
        <v>0</v>
      </c>
      <c r="D25" s="212"/>
      <c r="E25" s="176">
        <v>2</v>
      </c>
      <c r="F25" s="193"/>
      <c r="G25" s="211">
        <v>1</v>
      </c>
      <c r="H25" s="183"/>
      <c r="I25" s="194">
        <f t="shared" si="0"/>
        <v>3</v>
      </c>
      <c r="J25" s="183" t="str">
        <f t="shared" si="1"/>
        <v> </v>
      </c>
      <c r="K25" s="213"/>
      <c r="L25" s="213"/>
    </row>
    <row r="26" spans="1:12" ht="11.25">
      <c r="A26" s="177" t="s">
        <v>90</v>
      </c>
      <c r="B26" s="173" t="s">
        <v>91</v>
      </c>
      <c r="C26" s="211">
        <v>2</v>
      </c>
      <c r="D26" s="212"/>
      <c r="E26" s="176">
        <v>0</v>
      </c>
      <c r="F26" s="193"/>
      <c r="G26" s="211">
        <v>0</v>
      </c>
      <c r="H26" s="183"/>
      <c r="I26" s="194">
        <f t="shared" si="0"/>
        <v>2</v>
      </c>
      <c r="J26" s="183" t="str">
        <f t="shared" si="1"/>
        <v> </v>
      </c>
      <c r="K26" s="213"/>
      <c r="L26" s="213"/>
    </row>
    <row r="27" spans="1:12" ht="11.25">
      <c r="A27" s="177">
        <v>21</v>
      </c>
      <c r="B27" s="173" t="s">
        <v>92</v>
      </c>
      <c r="C27" s="211">
        <v>13</v>
      </c>
      <c r="D27" s="212"/>
      <c r="E27" s="176">
        <v>4</v>
      </c>
      <c r="F27" s="193"/>
      <c r="G27" s="211">
        <v>0</v>
      </c>
      <c r="H27" s="183"/>
      <c r="I27" s="194">
        <f t="shared" si="0"/>
        <v>17</v>
      </c>
      <c r="J27" s="183" t="str">
        <f t="shared" si="1"/>
        <v> </v>
      </c>
      <c r="K27" s="213"/>
      <c r="L27" s="213"/>
    </row>
    <row r="28" spans="1:12" ht="11.25">
      <c r="A28" s="177">
        <v>22</v>
      </c>
      <c r="B28" s="173" t="s">
        <v>93</v>
      </c>
      <c r="C28" s="211">
        <v>4</v>
      </c>
      <c r="D28" s="212"/>
      <c r="E28" s="176">
        <v>0</v>
      </c>
      <c r="F28" s="193"/>
      <c r="G28" s="211">
        <v>0</v>
      </c>
      <c r="H28" s="183"/>
      <c r="I28" s="194">
        <f t="shared" si="0"/>
        <v>4</v>
      </c>
      <c r="J28" s="183" t="str">
        <f t="shared" si="1"/>
        <v> </v>
      </c>
      <c r="K28" s="213"/>
      <c r="L28" s="213"/>
    </row>
    <row r="29" spans="1:12" ht="11.25">
      <c r="A29" s="177">
        <v>23</v>
      </c>
      <c r="B29" s="173" t="s">
        <v>94</v>
      </c>
      <c r="C29" s="211">
        <v>0</v>
      </c>
      <c r="D29" s="212"/>
      <c r="E29" s="176">
        <v>0</v>
      </c>
      <c r="F29" s="193"/>
      <c r="G29" s="211">
        <v>0</v>
      </c>
      <c r="H29" s="183"/>
      <c r="I29" s="194">
        <f t="shared" si="0"/>
        <v>0</v>
      </c>
      <c r="J29" s="183" t="str">
        <f t="shared" si="1"/>
        <v> </v>
      </c>
      <c r="K29" s="213"/>
      <c r="L29" s="213"/>
    </row>
    <row r="30" spans="1:12" ht="11.25">
      <c r="A30" s="177">
        <v>24</v>
      </c>
      <c r="B30" s="173" t="s">
        <v>95</v>
      </c>
      <c r="C30" s="211">
        <v>5</v>
      </c>
      <c r="D30" s="212"/>
      <c r="E30" s="176">
        <v>2</v>
      </c>
      <c r="F30" s="193"/>
      <c r="G30" s="211">
        <v>0</v>
      </c>
      <c r="H30" s="183"/>
      <c r="I30" s="194">
        <f t="shared" si="0"/>
        <v>7</v>
      </c>
      <c r="J30" s="183" t="str">
        <f t="shared" si="1"/>
        <v> </v>
      </c>
      <c r="K30" s="213"/>
      <c r="L30" s="213"/>
    </row>
    <row r="31" spans="1:12" ht="11.25">
      <c r="A31" s="177">
        <v>25</v>
      </c>
      <c r="B31" s="173" t="s">
        <v>96</v>
      </c>
      <c r="C31" s="211">
        <v>8</v>
      </c>
      <c r="D31" s="212"/>
      <c r="E31" s="176">
        <v>2</v>
      </c>
      <c r="F31" s="193"/>
      <c r="G31" s="211">
        <v>0</v>
      </c>
      <c r="H31" s="183"/>
      <c r="I31" s="194">
        <f t="shared" si="0"/>
        <v>10</v>
      </c>
      <c r="J31" s="183" t="str">
        <f t="shared" si="1"/>
        <v> </v>
      </c>
      <c r="K31" s="213"/>
      <c r="L31" s="213"/>
    </row>
    <row r="32" spans="1:12" ht="11.25">
      <c r="A32" s="177">
        <v>26</v>
      </c>
      <c r="B32" s="173" t="s">
        <v>97</v>
      </c>
      <c r="C32" s="211">
        <v>4</v>
      </c>
      <c r="D32" s="212"/>
      <c r="E32" s="176">
        <v>0</v>
      </c>
      <c r="F32" s="193"/>
      <c r="G32" s="211">
        <v>0</v>
      </c>
      <c r="H32" s="183"/>
      <c r="I32" s="194">
        <f t="shared" si="0"/>
        <v>4</v>
      </c>
      <c r="J32" s="183" t="str">
        <f t="shared" si="1"/>
        <v> </v>
      </c>
      <c r="K32" s="213"/>
      <c r="L32" s="213"/>
    </row>
    <row r="33" spans="1:12" ht="11.25">
      <c r="A33" s="177">
        <v>27</v>
      </c>
      <c r="B33" s="173" t="s">
        <v>98</v>
      </c>
      <c r="C33" s="211">
        <v>9</v>
      </c>
      <c r="D33" s="212"/>
      <c r="E33" s="176">
        <v>1</v>
      </c>
      <c r="F33" s="193"/>
      <c r="G33" s="211">
        <v>0</v>
      </c>
      <c r="H33" s="183"/>
      <c r="I33" s="194">
        <f t="shared" si="0"/>
        <v>10</v>
      </c>
      <c r="J33" s="183" t="str">
        <f t="shared" si="1"/>
        <v> </v>
      </c>
      <c r="K33" s="213"/>
      <c r="L33" s="213"/>
    </row>
    <row r="34" spans="1:12" ht="11.25">
      <c r="A34" s="177">
        <v>28</v>
      </c>
      <c r="B34" s="173" t="s">
        <v>99</v>
      </c>
      <c r="C34" s="211">
        <v>4</v>
      </c>
      <c r="D34" s="212"/>
      <c r="E34" s="176">
        <v>1</v>
      </c>
      <c r="F34" s="193"/>
      <c r="G34" s="211">
        <v>0</v>
      </c>
      <c r="H34" s="183"/>
      <c r="I34" s="194">
        <f t="shared" si="0"/>
        <v>5</v>
      </c>
      <c r="J34" s="183" t="str">
        <f t="shared" si="1"/>
        <v> </v>
      </c>
      <c r="K34" s="213"/>
      <c r="L34" s="213"/>
    </row>
    <row r="35" spans="1:12" ht="11.25">
      <c r="A35" s="177">
        <v>29</v>
      </c>
      <c r="B35" s="173" t="s">
        <v>100</v>
      </c>
      <c r="C35" s="211">
        <v>11</v>
      </c>
      <c r="D35" s="212"/>
      <c r="E35" s="176">
        <v>0</v>
      </c>
      <c r="F35" s="193"/>
      <c r="G35" s="211">
        <v>0</v>
      </c>
      <c r="H35" s="183"/>
      <c r="I35" s="194">
        <f t="shared" si="0"/>
        <v>11</v>
      </c>
      <c r="J35" s="183" t="str">
        <f t="shared" si="1"/>
        <v> </v>
      </c>
      <c r="K35" s="213"/>
      <c r="L35" s="213"/>
    </row>
    <row r="36" spans="1:12" ht="11.25">
      <c r="A36" s="177">
        <v>30</v>
      </c>
      <c r="B36" s="173" t="s">
        <v>101</v>
      </c>
      <c r="C36" s="211">
        <v>0</v>
      </c>
      <c r="D36" s="212"/>
      <c r="E36" s="176">
        <v>0</v>
      </c>
      <c r="F36" s="193"/>
      <c r="G36" s="211">
        <v>0</v>
      </c>
      <c r="H36" s="183"/>
      <c r="I36" s="194">
        <f t="shared" si="0"/>
        <v>0</v>
      </c>
      <c r="J36" s="183" t="str">
        <f t="shared" si="1"/>
        <v> </v>
      </c>
      <c r="K36" s="213"/>
      <c r="L36" s="213"/>
    </row>
    <row r="37" spans="1:12" ht="11.25">
      <c r="A37" s="177">
        <v>31</v>
      </c>
      <c r="B37" s="173" t="s">
        <v>102</v>
      </c>
      <c r="C37" s="211">
        <v>72</v>
      </c>
      <c r="D37" s="212"/>
      <c r="E37" s="176">
        <v>4</v>
      </c>
      <c r="F37" s="193"/>
      <c r="G37" s="211">
        <v>3</v>
      </c>
      <c r="H37" s="183"/>
      <c r="I37" s="194">
        <f t="shared" si="0"/>
        <v>79</v>
      </c>
      <c r="J37" s="183" t="str">
        <f t="shared" si="1"/>
        <v> </v>
      </c>
      <c r="K37" s="213"/>
      <c r="L37" s="213"/>
    </row>
    <row r="38" spans="1:12" ht="11.25">
      <c r="A38" s="177">
        <v>32</v>
      </c>
      <c r="B38" s="173" t="s">
        <v>103</v>
      </c>
      <c r="C38" s="211">
        <v>1</v>
      </c>
      <c r="D38" s="212"/>
      <c r="E38" s="176">
        <v>0</v>
      </c>
      <c r="F38" s="193"/>
      <c r="G38" s="211">
        <v>0</v>
      </c>
      <c r="H38" s="183"/>
      <c r="I38" s="194">
        <f t="shared" si="0"/>
        <v>1</v>
      </c>
      <c r="J38" s="183" t="str">
        <f t="shared" si="1"/>
        <v> </v>
      </c>
      <c r="K38" s="213"/>
      <c r="L38" s="213"/>
    </row>
    <row r="39" spans="1:12" ht="11.25">
      <c r="A39" s="177">
        <v>33</v>
      </c>
      <c r="B39" s="173" t="s">
        <v>104</v>
      </c>
      <c r="C39" s="211">
        <v>25</v>
      </c>
      <c r="D39" s="212"/>
      <c r="E39" s="176">
        <v>6</v>
      </c>
      <c r="F39" s="193"/>
      <c r="G39" s="211">
        <v>0</v>
      </c>
      <c r="H39" s="183"/>
      <c r="I39" s="194">
        <f t="shared" si="0"/>
        <v>31</v>
      </c>
      <c r="J39" s="183" t="str">
        <f t="shared" si="1"/>
        <v> </v>
      </c>
      <c r="K39" s="213"/>
      <c r="L39" s="213"/>
    </row>
    <row r="40" spans="1:12" ht="11.25">
      <c r="A40" s="177">
        <v>34</v>
      </c>
      <c r="B40" s="173" t="s">
        <v>105</v>
      </c>
      <c r="C40" s="211">
        <v>16</v>
      </c>
      <c r="D40" s="212"/>
      <c r="E40" s="176">
        <v>3</v>
      </c>
      <c r="F40" s="193"/>
      <c r="G40" s="211">
        <v>0</v>
      </c>
      <c r="H40" s="183"/>
      <c r="I40" s="194">
        <f t="shared" si="0"/>
        <v>19</v>
      </c>
      <c r="J40" s="183" t="str">
        <f t="shared" si="1"/>
        <v> </v>
      </c>
      <c r="K40" s="213"/>
      <c r="L40" s="213"/>
    </row>
    <row r="41" spans="1:12" ht="11.25">
      <c r="A41" s="177">
        <v>35</v>
      </c>
      <c r="B41" s="173" t="s">
        <v>106</v>
      </c>
      <c r="C41" s="211">
        <v>13</v>
      </c>
      <c r="D41" s="212"/>
      <c r="E41" s="176">
        <v>3</v>
      </c>
      <c r="F41" s="193"/>
      <c r="G41" s="211">
        <v>13</v>
      </c>
      <c r="H41" s="183"/>
      <c r="I41" s="194">
        <f t="shared" si="0"/>
        <v>29</v>
      </c>
      <c r="J41" s="183" t="str">
        <f t="shared" si="1"/>
        <v> </v>
      </c>
      <c r="K41" s="213"/>
      <c r="L41" s="213"/>
    </row>
    <row r="42" spans="1:12" ht="11.25">
      <c r="A42" s="177">
        <v>36</v>
      </c>
      <c r="B42" s="173" t="s">
        <v>107</v>
      </c>
      <c r="C42" s="211">
        <v>1</v>
      </c>
      <c r="D42" s="212"/>
      <c r="E42" s="176">
        <v>0</v>
      </c>
      <c r="F42" s="193"/>
      <c r="G42" s="211">
        <v>0</v>
      </c>
      <c r="H42" s="183"/>
      <c r="I42" s="194">
        <f t="shared" si="0"/>
        <v>1</v>
      </c>
      <c r="J42" s="183" t="str">
        <f t="shared" si="1"/>
        <v> </v>
      </c>
      <c r="K42" s="213"/>
      <c r="L42" s="213"/>
    </row>
    <row r="43" spans="1:12" ht="11.25">
      <c r="A43" s="177">
        <v>37</v>
      </c>
      <c r="B43" s="173" t="s">
        <v>108</v>
      </c>
      <c r="C43" s="211">
        <v>19</v>
      </c>
      <c r="D43" s="212"/>
      <c r="E43" s="176">
        <v>0</v>
      </c>
      <c r="F43" s="193"/>
      <c r="G43" s="211">
        <v>0</v>
      </c>
      <c r="H43" s="183"/>
      <c r="I43" s="194">
        <f t="shared" si="0"/>
        <v>19</v>
      </c>
      <c r="J43" s="183" t="str">
        <f t="shared" si="1"/>
        <v> </v>
      </c>
      <c r="K43" s="213"/>
      <c r="L43" s="213"/>
    </row>
    <row r="44" spans="1:12" ht="11.25">
      <c r="A44" s="177">
        <v>38</v>
      </c>
      <c r="B44" s="173" t="s">
        <v>109</v>
      </c>
      <c r="C44" s="211">
        <v>43</v>
      </c>
      <c r="D44" s="212"/>
      <c r="E44" s="176">
        <v>2</v>
      </c>
      <c r="F44" s="193"/>
      <c r="G44" s="211">
        <v>0</v>
      </c>
      <c r="H44" s="183"/>
      <c r="I44" s="194">
        <f t="shared" si="0"/>
        <v>45</v>
      </c>
      <c r="J44" s="183" t="str">
        <f t="shared" si="1"/>
        <v> </v>
      </c>
      <c r="K44" s="213"/>
      <c r="L44" s="213"/>
    </row>
    <row r="45" spans="1:12" ht="11.25">
      <c r="A45" s="177">
        <v>39</v>
      </c>
      <c r="B45" s="173" t="s">
        <v>110</v>
      </c>
      <c r="C45" s="211">
        <v>3</v>
      </c>
      <c r="D45" s="212"/>
      <c r="E45" s="176">
        <v>0</v>
      </c>
      <c r="F45" s="193"/>
      <c r="G45" s="211">
        <v>0</v>
      </c>
      <c r="H45" s="183"/>
      <c r="I45" s="194">
        <f t="shared" si="0"/>
        <v>3</v>
      </c>
      <c r="J45" s="183" t="str">
        <f t="shared" si="1"/>
        <v> </v>
      </c>
      <c r="K45" s="213"/>
      <c r="L45" s="213"/>
    </row>
    <row r="46" spans="1:12" ht="11.25">
      <c r="A46" s="177">
        <v>40</v>
      </c>
      <c r="B46" s="173" t="s">
        <v>111</v>
      </c>
      <c r="C46" s="211">
        <v>2</v>
      </c>
      <c r="D46" s="212"/>
      <c r="E46" s="176">
        <v>0</v>
      </c>
      <c r="F46" s="193"/>
      <c r="G46" s="211">
        <v>0</v>
      </c>
      <c r="H46" s="183"/>
      <c r="I46" s="194">
        <f t="shared" si="0"/>
        <v>2</v>
      </c>
      <c r="J46" s="183" t="str">
        <f t="shared" si="1"/>
        <v> </v>
      </c>
      <c r="K46" s="213"/>
      <c r="L46" s="213"/>
    </row>
    <row r="47" spans="1:12" ht="11.25">
      <c r="A47" s="177">
        <v>41</v>
      </c>
      <c r="B47" s="173" t="s">
        <v>112</v>
      </c>
      <c r="C47" s="211">
        <v>3</v>
      </c>
      <c r="D47" s="212"/>
      <c r="E47" s="176">
        <v>0</v>
      </c>
      <c r="F47" s="193"/>
      <c r="G47" s="211">
        <v>0</v>
      </c>
      <c r="H47" s="183"/>
      <c r="I47" s="194">
        <f t="shared" si="0"/>
        <v>3</v>
      </c>
      <c r="J47" s="183" t="str">
        <f t="shared" si="1"/>
        <v> </v>
      </c>
      <c r="K47" s="213"/>
      <c r="L47" s="213"/>
    </row>
    <row r="48" spans="1:12" ht="11.25">
      <c r="A48" s="177">
        <v>42</v>
      </c>
      <c r="B48" s="173" t="s">
        <v>113</v>
      </c>
      <c r="C48" s="211">
        <v>2</v>
      </c>
      <c r="D48" s="212"/>
      <c r="E48" s="176">
        <v>2</v>
      </c>
      <c r="F48" s="193"/>
      <c r="G48" s="211">
        <v>0</v>
      </c>
      <c r="H48" s="183"/>
      <c r="I48" s="194">
        <f t="shared" si="0"/>
        <v>4</v>
      </c>
      <c r="J48" s="183" t="str">
        <f t="shared" si="1"/>
        <v> </v>
      </c>
      <c r="K48" s="213"/>
      <c r="L48" s="213"/>
    </row>
    <row r="49" spans="1:12" ht="11.25">
      <c r="A49" s="177">
        <v>43</v>
      </c>
      <c r="B49" s="173" t="s">
        <v>114</v>
      </c>
      <c r="C49" s="211">
        <v>0</v>
      </c>
      <c r="D49" s="212"/>
      <c r="E49" s="176">
        <v>0</v>
      </c>
      <c r="F49" s="193"/>
      <c r="G49" s="211">
        <v>0</v>
      </c>
      <c r="H49" s="183"/>
      <c r="I49" s="194">
        <f t="shared" si="0"/>
        <v>0</v>
      </c>
      <c r="J49" s="183" t="str">
        <f t="shared" si="1"/>
        <v> </v>
      </c>
      <c r="K49" s="213"/>
      <c r="L49" s="213"/>
    </row>
    <row r="50" spans="1:12" ht="11.25">
      <c r="A50" s="177">
        <v>44</v>
      </c>
      <c r="B50" s="173" t="s">
        <v>115</v>
      </c>
      <c r="C50" s="211">
        <v>33</v>
      </c>
      <c r="D50" s="212"/>
      <c r="E50" s="176">
        <v>3</v>
      </c>
      <c r="F50" s="193"/>
      <c r="G50" s="211">
        <v>0</v>
      </c>
      <c r="H50" s="183"/>
      <c r="I50" s="194">
        <f t="shared" si="0"/>
        <v>36</v>
      </c>
      <c r="J50" s="183" t="str">
        <f t="shared" si="1"/>
        <v> </v>
      </c>
      <c r="K50" s="213"/>
      <c r="L50" s="213"/>
    </row>
    <row r="51" spans="1:12" ht="11.25">
      <c r="A51" s="177">
        <v>45</v>
      </c>
      <c r="B51" s="173" t="s">
        <v>116</v>
      </c>
      <c r="C51" s="211">
        <v>11</v>
      </c>
      <c r="D51" s="212"/>
      <c r="E51" s="176">
        <v>1</v>
      </c>
      <c r="F51" s="193"/>
      <c r="G51" s="211">
        <v>1</v>
      </c>
      <c r="H51" s="183"/>
      <c r="I51" s="194">
        <f t="shared" si="0"/>
        <v>13</v>
      </c>
      <c r="J51" s="183" t="str">
        <f t="shared" si="1"/>
        <v> </v>
      </c>
      <c r="K51" s="213"/>
      <c r="L51" s="213"/>
    </row>
    <row r="52" spans="1:12" ht="11.25">
      <c r="A52" s="177">
        <v>46</v>
      </c>
      <c r="B52" s="173" t="s">
        <v>117</v>
      </c>
      <c r="C52" s="211">
        <v>0</v>
      </c>
      <c r="D52" s="212"/>
      <c r="E52" s="176">
        <v>1</v>
      </c>
      <c r="F52" s="193"/>
      <c r="G52" s="211">
        <v>0</v>
      </c>
      <c r="H52" s="183"/>
      <c r="I52" s="194">
        <f t="shared" si="0"/>
        <v>1</v>
      </c>
      <c r="J52" s="183" t="str">
        <f t="shared" si="1"/>
        <v> </v>
      </c>
      <c r="K52" s="213"/>
      <c r="L52" s="213"/>
    </row>
    <row r="53" spans="1:12" ht="11.25">
      <c r="A53" s="177">
        <v>47</v>
      </c>
      <c r="B53" s="173" t="s">
        <v>118</v>
      </c>
      <c r="C53" s="211">
        <v>3</v>
      </c>
      <c r="D53" s="212"/>
      <c r="E53" s="176">
        <v>0</v>
      </c>
      <c r="F53" s="193"/>
      <c r="G53" s="211">
        <v>0</v>
      </c>
      <c r="H53" s="183"/>
      <c r="I53" s="194">
        <f t="shared" si="0"/>
        <v>3</v>
      </c>
      <c r="J53" s="183" t="str">
        <f t="shared" si="1"/>
        <v> </v>
      </c>
      <c r="K53" s="213"/>
      <c r="L53" s="213"/>
    </row>
    <row r="54" spans="1:12" ht="11.25">
      <c r="A54" s="177">
        <v>48</v>
      </c>
      <c r="B54" s="173" t="s">
        <v>119</v>
      </c>
      <c r="C54" s="211">
        <v>0</v>
      </c>
      <c r="D54" s="212"/>
      <c r="E54" s="176">
        <v>0</v>
      </c>
      <c r="F54" s="193"/>
      <c r="G54" s="211">
        <v>0</v>
      </c>
      <c r="H54" s="183"/>
      <c r="I54" s="194">
        <f t="shared" si="0"/>
        <v>0</v>
      </c>
      <c r="J54" s="183" t="str">
        <f t="shared" si="1"/>
        <v> </v>
      </c>
      <c r="K54" s="213"/>
      <c r="L54" s="213"/>
    </row>
    <row r="55" spans="1:12" ht="11.25">
      <c r="A55" s="177">
        <v>49</v>
      </c>
      <c r="B55" s="173" t="s">
        <v>120</v>
      </c>
      <c r="C55" s="211">
        <v>22</v>
      </c>
      <c r="D55" s="212"/>
      <c r="E55" s="176">
        <v>1</v>
      </c>
      <c r="F55" s="193"/>
      <c r="G55" s="211">
        <v>0</v>
      </c>
      <c r="H55" s="183"/>
      <c r="I55" s="194">
        <f t="shared" si="0"/>
        <v>23</v>
      </c>
      <c r="J55" s="183" t="str">
        <f t="shared" si="1"/>
        <v> </v>
      </c>
      <c r="K55" s="213"/>
      <c r="L55" s="213"/>
    </row>
    <row r="56" spans="1:12" ht="11.25">
      <c r="A56" s="177">
        <v>50</v>
      </c>
      <c r="B56" s="173" t="s">
        <v>121</v>
      </c>
      <c r="C56" s="211">
        <v>3</v>
      </c>
      <c r="D56" s="212"/>
      <c r="E56" s="176">
        <v>0</v>
      </c>
      <c r="F56" s="193"/>
      <c r="G56" s="211">
        <v>1</v>
      </c>
      <c r="H56" s="183"/>
      <c r="I56" s="194">
        <f t="shared" si="0"/>
        <v>4</v>
      </c>
      <c r="J56" s="183" t="str">
        <f t="shared" si="1"/>
        <v> </v>
      </c>
      <c r="K56" s="213"/>
      <c r="L56" s="213"/>
    </row>
    <row r="57" spans="1:12" ht="11.25">
      <c r="A57" s="177">
        <v>51</v>
      </c>
      <c r="B57" s="173" t="s">
        <v>122</v>
      </c>
      <c r="C57" s="211">
        <v>18</v>
      </c>
      <c r="D57" s="212"/>
      <c r="E57" s="176">
        <v>1</v>
      </c>
      <c r="F57" s="193"/>
      <c r="G57" s="211">
        <v>0</v>
      </c>
      <c r="H57" s="183"/>
      <c r="I57" s="194">
        <f t="shared" si="0"/>
        <v>19</v>
      </c>
      <c r="J57" s="183" t="str">
        <f t="shared" si="1"/>
        <v> </v>
      </c>
      <c r="K57" s="213"/>
      <c r="L57" s="213"/>
    </row>
    <row r="58" spans="1:12" ht="11.25">
      <c r="A58" s="184">
        <v>52</v>
      </c>
      <c r="B58" s="185" t="s">
        <v>123</v>
      </c>
      <c r="C58" s="215">
        <v>0</v>
      </c>
      <c r="D58" s="216"/>
      <c r="E58" s="188">
        <v>0</v>
      </c>
      <c r="F58" s="203"/>
      <c r="G58" s="215">
        <v>0</v>
      </c>
      <c r="H58" s="192"/>
      <c r="I58" s="217">
        <f t="shared" si="0"/>
        <v>0</v>
      </c>
      <c r="J58" s="192" t="str">
        <f t="shared" si="1"/>
        <v> </v>
      </c>
      <c r="K58" s="213"/>
      <c r="L58" s="213"/>
    </row>
    <row r="59" spans="1:9" ht="11.25">
      <c r="A59" s="173" t="s">
        <v>181</v>
      </c>
      <c r="C59" s="194"/>
      <c r="D59" s="218"/>
      <c r="E59" s="176"/>
      <c r="F59" s="193"/>
      <c r="G59" s="194"/>
      <c r="H59" s="193"/>
      <c r="I59" s="194"/>
    </row>
    <row r="60" spans="2:9" ht="11.25">
      <c r="B60" s="173"/>
      <c r="C60" s="173"/>
      <c r="D60" s="195"/>
      <c r="E60" s="173"/>
      <c r="F60" s="195"/>
      <c r="G60" s="204"/>
      <c r="H60" s="195"/>
      <c r="I60" s="219"/>
    </row>
    <row r="61" spans="1:10" ht="16.5" customHeight="1">
      <c r="A61" s="521" t="s">
        <v>64</v>
      </c>
      <c r="B61" s="522"/>
      <c r="C61" s="521" t="s">
        <v>176</v>
      </c>
      <c r="D61" s="522"/>
      <c r="E61" s="522"/>
      <c r="F61" s="525"/>
      <c r="G61" s="510" t="s">
        <v>177</v>
      </c>
      <c r="H61" s="510"/>
      <c r="I61" s="521" t="s">
        <v>178</v>
      </c>
      <c r="J61" s="525"/>
    </row>
    <row r="62" spans="1:10" ht="9" customHeight="1">
      <c r="A62" s="523"/>
      <c r="B62" s="524"/>
      <c r="C62" s="519"/>
      <c r="D62" s="518"/>
      <c r="E62" s="518"/>
      <c r="F62" s="527"/>
      <c r="G62" s="516"/>
      <c r="H62" s="516"/>
      <c r="I62" s="523"/>
      <c r="J62" s="526"/>
    </row>
    <row r="63" spans="1:10" ht="21.75" customHeight="1">
      <c r="A63" s="519"/>
      <c r="B63" s="518"/>
      <c r="C63" s="519" t="s">
        <v>179</v>
      </c>
      <c r="D63" s="518"/>
      <c r="E63" s="497" t="s">
        <v>4</v>
      </c>
      <c r="F63" s="498"/>
      <c r="G63" s="517"/>
      <c r="H63" s="517"/>
      <c r="I63" s="519"/>
      <c r="J63" s="527"/>
    </row>
    <row r="64" spans="1:12" ht="11.25">
      <c r="A64" s="177">
        <v>53</v>
      </c>
      <c r="B64" s="173" t="s">
        <v>125</v>
      </c>
      <c r="C64" s="211">
        <v>6</v>
      </c>
      <c r="D64" s="218"/>
      <c r="E64" s="181">
        <v>0</v>
      </c>
      <c r="F64" s="183"/>
      <c r="G64" s="194">
        <v>3</v>
      </c>
      <c r="H64" s="193"/>
      <c r="I64" s="182">
        <f>C64+E64+G64</f>
        <v>9</v>
      </c>
      <c r="J64" s="183" t="str">
        <f aca="true" t="shared" si="2" ref="J64:J110">IF(OR(D64="(e)",F64="(e)",H64="(e)"),"(e)"," ")</f>
        <v> </v>
      </c>
      <c r="K64" s="213"/>
      <c r="L64" s="213"/>
    </row>
    <row r="65" spans="1:12" ht="11.25">
      <c r="A65" s="177">
        <v>54</v>
      </c>
      <c r="B65" s="173" t="s">
        <v>126</v>
      </c>
      <c r="C65" s="211">
        <v>8</v>
      </c>
      <c r="D65" s="218"/>
      <c r="E65" s="181">
        <v>4</v>
      </c>
      <c r="F65" s="183"/>
      <c r="G65" s="194">
        <v>0</v>
      </c>
      <c r="H65" s="193"/>
      <c r="I65" s="182">
        <f aca="true" t="shared" si="3" ref="I65:I110">C65+E65+G65</f>
        <v>12</v>
      </c>
      <c r="J65" s="183" t="str">
        <f t="shared" si="2"/>
        <v> </v>
      </c>
      <c r="K65" s="213"/>
      <c r="L65" s="213"/>
    </row>
    <row r="66" spans="1:12" ht="11.25">
      <c r="A66" s="177">
        <v>55</v>
      </c>
      <c r="B66" s="173" t="s">
        <v>127</v>
      </c>
      <c r="C66" s="211">
        <v>0</v>
      </c>
      <c r="D66" s="218"/>
      <c r="E66" s="181">
        <v>0</v>
      </c>
      <c r="F66" s="183"/>
      <c r="G66" s="194">
        <v>0</v>
      </c>
      <c r="H66" s="193"/>
      <c r="I66" s="182">
        <f t="shared" si="3"/>
        <v>0</v>
      </c>
      <c r="J66" s="183" t="str">
        <f t="shared" si="2"/>
        <v> </v>
      </c>
      <c r="K66" s="213"/>
      <c r="L66" s="213"/>
    </row>
    <row r="67" spans="1:12" ht="11.25">
      <c r="A67" s="177">
        <v>56</v>
      </c>
      <c r="B67" s="173" t="s">
        <v>128</v>
      </c>
      <c r="C67" s="211">
        <v>9</v>
      </c>
      <c r="D67" s="218"/>
      <c r="E67" s="181">
        <v>0</v>
      </c>
      <c r="F67" s="183"/>
      <c r="G67" s="194">
        <v>0</v>
      </c>
      <c r="H67" s="193"/>
      <c r="I67" s="182">
        <f t="shared" si="3"/>
        <v>9</v>
      </c>
      <c r="J67" s="183" t="str">
        <f t="shared" si="2"/>
        <v> </v>
      </c>
      <c r="K67" s="213"/>
      <c r="L67" s="213"/>
    </row>
    <row r="68" spans="1:12" ht="11.25">
      <c r="A68" s="177">
        <v>57</v>
      </c>
      <c r="B68" s="173" t="s">
        <v>129</v>
      </c>
      <c r="C68" s="211">
        <v>3</v>
      </c>
      <c r="D68" s="218"/>
      <c r="E68" s="181">
        <v>0</v>
      </c>
      <c r="F68" s="183"/>
      <c r="G68" s="194">
        <v>0</v>
      </c>
      <c r="H68" s="193"/>
      <c r="I68" s="182">
        <f t="shared" si="3"/>
        <v>3</v>
      </c>
      <c r="J68" s="183" t="str">
        <f t="shared" si="2"/>
        <v> </v>
      </c>
      <c r="K68" s="213"/>
      <c r="L68" s="213"/>
    </row>
    <row r="69" spans="1:12" ht="11.25">
      <c r="A69" s="177">
        <v>58</v>
      </c>
      <c r="B69" s="173" t="s">
        <v>130</v>
      </c>
      <c r="C69" s="211">
        <v>4</v>
      </c>
      <c r="D69" s="218" t="s">
        <v>180</v>
      </c>
      <c r="E69" s="181">
        <v>0</v>
      </c>
      <c r="F69" s="183" t="s">
        <v>180</v>
      </c>
      <c r="G69" s="194">
        <v>0</v>
      </c>
      <c r="H69" s="193" t="s">
        <v>180</v>
      </c>
      <c r="I69" s="182">
        <f t="shared" si="3"/>
        <v>4</v>
      </c>
      <c r="J69" s="183" t="str">
        <f t="shared" si="2"/>
        <v>(e)</v>
      </c>
      <c r="K69" s="213"/>
      <c r="L69" s="213"/>
    </row>
    <row r="70" spans="1:12" ht="11.25">
      <c r="A70" s="177">
        <v>59</v>
      </c>
      <c r="B70" s="173" t="s">
        <v>131</v>
      </c>
      <c r="C70" s="211">
        <v>55</v>
      </c>
      <c r="D70" s="218"/>
      <c r="E70" s="181">
        <v>7</v>
      </c>
      <c r="F70" s="183"/>
      <c r="G70" s="194">
        <v>5</v>
      </c>
      <c r="H70" s="193"/>
      <c r="I70" s="182">
        <f t="shared" si="3"/>
        <v>67</v>
      </c>
      <c r="J70" s="183" t="str">
        <f t="shared" si="2"/>
        <v> </v>
      </c>
      <c r="K70" s="213"/>
      <c r="L70" s="213"/>
    </row>
    <row r="71" spans="1:12" ht="11.25">
      <c r="A71" s="177">
        <v>60</v>
      </c>
      <c r="B71" s="173" t="s">
        <v>132</v>
      </c>
      <c r="C71" s="211">
        <v>8</v>
      </c>
      <c r="D71" s="218"/>
      <c r="E71" s="181">
        <v>3</v>
      </c>
      <c r="F71" s="183"/>
      <c r="G71" s="194">
        <v>0</v>
      </c>
      <c r="H71" s="193"/>
      <c r="I71" s="182">
        <f t="shared" si="3"/>
        <v>11</v>
      </c>
      <c r="J71" s="183" t="str">
        <f t="shared" si="2"/>
        <v> </v>
      </c>
      <c r="K71" s="213"/>
      <c r="L71" s="213"/>
    </row>
    <row r="72" spans="1:12" ht="11.25">
      <c r="A72" s="177">
        <v>61</v>
      </c>
      <c r="B72" s="173" t="s">
        <v>133</v>
      </c>
      <c r="C72" s="211">
        <v>7</v>
      </c>
      <c r="D72" s="218"/>
      <c r="E72" s="181">
        <v>0</v>
      </c>
      <c r="F72" s="183"/>
      <c r="G72" s="194">
        <v>0</v>
      </c>
      <c r="H72" s="193"/>
      <c r="I72" s="182">
        <f t="shared" si="3"/>
        <v>7</v>
      </c>
      <c r="J72" s="183" t="str">
        <f t="shared" si="2"/>
        <v> </v>
      </c>
      <c r="K72" s="213"/>
      <c r="L72" s="213"/>
    </row>
    <row r="73" spans="1:12" ht="11.25">
      <c r="A73" s="177">
        <v>62</v>
      </c>
      <c r="B73" s="173" t="s">
        <v>134</v>
      </c>
      <c r="C73" s="211">
        <v>8</v>
      </c>
      <c r="D73" s="218"/>
      <c r="E73" s="181">
        <v>2</v>
      </c>
      <c r="F73" s="183"/>
      <c r="G73" s="194">
        <v>0</v>
      </c>
      <c r="H73" s="193"/>
      <c r="I73" s="182">
        <f t="shared" si="3"/>
        <v>10</v>
      </c>
      <c r="J73" s="183" t="str">
        <f t="shared" si="2"/>
        <v> </v>
      </c>
      <c r="K73" s="213"/>
      <c r="L73" s="213"/>
    </row>
    <row r="74" spans="1:12" ht="11.25">
      <c r="A74" s="177">
        <v>63</v>
      </c>
      <c r="B74" s="173" t="s">
        <v>135</v>
      </c>
      <c r="C74" s="211">
        <v>14</v>
      </c>
      <c r="D74" s="218"/>
      <c r="E74" s="181">
        <v>2</v>
      </c>
      <c r="F74" s="183"/>
      <c r="G74" s="194">
        <v>3</v>
      </c>
      <c r="H74" s="193"/>
      <c r="I74" s="182">
        <f t="shared" si="3"/>
        <v>19</v>
      </c>
      <c r="J74" s="183" t="str">
        <f t="shared" si="2"/>
        <v> </v>
      </c>
      <c r="K74" s="213"/>
      <c r="L74" s="213"/>
    </row>
    <row r="75" spans="1:12" ht="11.25">
      <c r="A75" s="177">
        <v>64</v>
      </c>
      <c r="B75" s="173" t="s">
        <v>136</v>
      </c>
      <c r="C75" s="211">
        <v>5</v>
      </c>
      <c r="D75" s="218"/>
      <c r="E75" s="181">
        <v>1</v>
      </c>
      <c r="F75" s="183"/>
      <c r="G75" s="194">
        <v>1</v>
      </c>
      <c r="H75" s="193"/>
      <c r="I75" s="182">
        <f t="shared" si="3"/>
        <v>7</v>
      </c>
      <c r="J75" s="183" t="str">
        <f t="shared" si="2"/>
        <v> </v>
      </c>
      <c r="K75" s="213"/>
      <c r="L75" s="213"/>
    </row>
    <row r="76" spans="1:12" ht="11.25">
      <c r="A76" s="177">
        <v>65</v>
      </c>
      <c r="B76" s="173" t="s">
        <v>137</v>
      </c>
      <c r="C76" s="211">
        <v>1</v>
      </c>
      <c r="D76" s="218" t="s">
        <v>180</v>
      </c>
      <c r="E76" s="181">
        <v>2</v>
      </c>
      <c r="F76" s="183" t="s">
        <v>180</v>
      </c>
      <c r="G76" s="194">
        <v>0</v>
      </c>
      <c r="H76" s="193" t="s">
        <v>180</v>
      </c>
      <c r="I76" s="182">
        <f t="shared" si="3"/>
        <v>3</v>
      </c>
      <c r="J76" s="183" t="str">
        <f t="shared" si="2"/>
        <v>(e)</v>
      </c>
      <c r="K76" s="213"/>
      <c r="L76" s="213"/>
    </row>
    <row r="77" spans="1:12" ht="11.25">
      <c r="A77" s="177">
        <v>66</v>
      </c>
      <c r="B77" s="173" t="s">
        <v>138</v>
      </c>
      <c r="C77" s="211">
        <v>1</v>
      </c>
      <c r="D77" s="218"/>
      <c r="E77" s="181">
        <v>1</v>
      </c>
      <c r="F77" s="183"/>
      <c r="G77" s="194">
        <v>0</v>
      </c>
      <c r="H77" s="193"/>
      <c r="I77" s="182">
        <f t="shared" si="3"/>
        <v>2</v>
      </c>
      <c r="J77" s="183" t="str">
        <f t="shared" si="2"/>
        <v> </v>
      </c>
      <c r="K77" s="213"/>
      <c r="L77" s="213"/>
    </row>
    <row r="78" spans="1:12" ht="11.25">
      <c r="A78" s="177">
        <v>67</v>
      </c>
      <c r="B78" s="173" t="s">
        <v>139</v>
      </c>
      <c r="C78" s="211">
        <v>15</v>
      </c>
      <c r="D78" s="218"/>
      <c r="E78" s="181">
        <v>5</v>
      </c>
      <c r="F78" s="183"/>
      <c r="G78" s="194">
        <v>24</v>
      </c>
      <c r="H78" s="193"/>
      <c r="I78" s="182">
        <f t="shared" si="3"/>
        <v>44</v>
      </c>
      <c r="J78" s="183" t="str">
        <f t="shared" si="2"/>
        <v> </v>
      </c>
      <c r="K78" s="213"/>
      <c r="L78" s="213"/>
    </row>
    <row r="79" spans="1:12" ht="11.25">
      <c r="A79" s="177">
        <v>68</v>
      </c>
      <c r="B79" s="173" t="s">
        <v>140</v>
      </c>
      <c r="C79" s="211">
        <v>10</v>
      </c>
      <c r="D79" s="218"/>
      <c r="E79" s="181">
        <v>2</v>
      </c>
      <c r="F79" s="183"/>
      <c r="G79" s="194">
        <v>0</v>
      </c>
      <c r="H79" s="193"/>
      <c r="I79" s="182">
        <f t="shared" si="3"/>
        <v>12</v>
      </c>
      <c r="J79" s="183" t="str">
        <f t="shared" si="2"/>
        <v> </v>
      </c>
      <c r="K79" s="213"/>
      <c r="L79" s="213"/>
    </row>
    <row r="80" spans="1:12" ht="11.25">
      <c r="A80" s="177">
        <v>69</v>
      </c>
      <c r="B80" s="173" t="s">
        <v>141</v>
      </c>
      <c r="C80" s="211">
        <v>0</v>
      </c>
      <c r="D80" s="218" t="s">
        <v>180</v>
      </c>
      <c r="E80" s="181">
        <v>12</v>
      </c>
      <c r="F80" s="183" t="s">
        <v>180</v>
      </c>
      <c r="G80" s="194">
        <v>22</v>
      </c>
      <c r="H80" s="193" t="s">
        <v>180</v>
      </c>
      <c r="I80" s="182">
        <f t="shared" si="3"/>
        <v>34</v>
      </c>
      <c r="J80" s="183" t="str">
        <f t="shared" si="2"/>
        <v>(e)</v>
      </c>
      <c r="K80" s="213"/>
      <c r="L80" s="213"/>
    </row>
    <row r="81" spans="1:12" ht="11.25">
      <c r="A81" s="177">
        <v>70</v>
      </c>
      <c r="B81" s="173" t="s">
        <v>142</v>
      </c>
      <c r="C81" s="211">
        <v>1</v>
      </c>
      <c r="D81" s="218"/>
      <c r="E81" s="181">
        <v>0</v>
      </c>
      <c r="F81" s="183"/>
      <c r="G81" s="194">
        <v>0</v>
      </c>
      <c r="H81" s="193"/>
      <c r="I81" s="182">
        <f t="shared" si="3"/>
        <v>1</v>
      </c>
      <c r="J81" s="183" t="str">
        <f t="shared" si="2"/>
        <v> </v>
      </c>
      <c r="K81" s="213"/>
      <c r="L81" s="213"/>
    </row>
    <row r="82" spans="1:12" ht="11.25">
      <c r="A82" s="177">
        <v>71</v>
      </c>
      <c r="B82" s="173" t="s">
        <v>143</v>
      </c>
      <c r="C82" s="211">
        <v>3</v>
      </c>
      <c r="D82" s="218"/>
      <c r="E82" s="181">
        <v>0</v>
      </c>
      <c r="F82" s="183"/>
      <c r="G82" s="194">
        <v>0</v>
      </c>
      <c r="H82" s="193"/>
      <c r="I82" s="182">
        <f t="shared" si="3"/>
        <v>3</v>
      </c>
      <c r="J82" s="183" t="str">
        <f t="shared" si="2"/>
        <v> </v>
      </c>
      <c r="K82" s="213"/>
      <c r="L82" s="213"/>
    </row>
    <row r="83" spans="1:12" ht="11.25">
      <c r="A83" s="177">
        <v>72</v>
      </c>
      <c r="B83" s="173" t="s">
        <v>144</v>
      </c>
      <c r="C83" s="211">
        <v>4</v>
      </c>
      <c r="D83" s="218"/>
      <c r="E83" s="181">
        <v>0</v>
      </c>
      <c r="F83" s="183"/>
      <c r="G83" s="194">
        <v>1</v>
      </c>
      <c r="H83" s="193"/>
      <c r="I83" s="182">
        <f t="shared" si="3"/>
        <v>5</v>
      </c>
      <c r="J83" s="183" t="str">
        <f t="shared" si="2"/>
        <v> </v>
      </c>
      <c r="K83" s="213"/>
      <c r="L83" s="213"/>
    </row>
    <row r="84" spans="1:12" ht="11.25">
      <c r="A84" s="177">
        <v>73</v>
      </c>
      <c r="B84" s="173" t="s">
        <v>145</v>
      </c>
      <c r="C84" s="211">
        <v>4</v>
      </c>
      <c r="D84" s="218"/>
      <c r="E84" s="181">
        <v>1</v>
      </c>
      <c r="F84" s="183"/>
      <c r="G84" s="194">
        <v>0</v>
      </c>
      <c r="H84" s="193"/>
      <c r="I84" s="182">
        <f t="shared" si="3"/>
        <v>5</v>
      </c>
      <c r="J84" s="183" t="str">
        <f t="shared" si="2"/>
        <v> </v>
      </c>
      <c r="K84" s="213"/>
      <c r="L84" s="213"/>
    </row>
    <row r="85" spans="1:12" ht="11.25">
      <c r="A85" s="177">
        <v>74</v>
      </c>
      <c r="B85" s="173" t="s">
        <v>146</v>
      </c>
      <c r="C85" s="211">
        <v>19</v>
      </c>
      <c r="D85" s="218"/>
      <c r="E85" s="181">
        <v>0</v>
      </c>
      <c r="F85" s="183"/>
      <c r="G85" s="194">
        <v>0</v>
      </c>
      <c r="H85" s="193"/>
      <c r="I85" s="182">
        <f t="shared" si="3"/>
        <v>19</v>
      </c>
      <c r="J85" s="183" t="str">
        <f t="shared" si="2"/>
        <v> </v>
      </c>
      <c r="K85" s="213"/>
      <c r="L85" s="213"/>
    </row>
    <row r="86" spans="1:12" ht="11.25">
      <c r="A86" s="177">
        <v>75</v>
      </c>
      <c r="B86" s="173" t="s">
        <v>147</v>
      </c>
      <c r="C86" s="211">
        <v>358</v>
      </c>
      <c r="D86" s="218"/>
      <c r="E86" s="181">
        <v>9</v>
      </c>
      <c r="F86" s="183"/>
      <c r="G86" s="194">
        <v>30</v>
      </c>
      <c r="H86" s="193"/>
      <c r="I86" s="182">
        <f t="shared" si="3"/>
        <v>397</v>
      </c>
      <c r="J86" s="183" t="str">
        <f t="shared" si="2"/>
        <v> </v>
      </c>
      <c r="K86" s="213"/>
      <c r="L86" s="213"/>
    </row>
    <row r="87" spans="1:12" ht="11.25">
      <c r="A87" s="177">
        <v>76</v>
      </c>
      <c r="B87" s="173" t="s">
        <v>148</v>
      </c>
      <c r="C87" s="211">
        <v>19</v>
      </c>
      <c r="D87" s="218"/>
      <c r="E87" s="181">
        <v>3</v>
      </c>
      <c r="F87" s="183"/>
      <c r="G87" s="194">
        <v>2</v>
      </c>
      <c r="H87" s="193"/>
      <c r="I87" s="182">
        <f t="shared" si="3"/>
        <v>24</v>
      </c>
      <c r="J87" s="183" t="str">
        <f t="shared" si="2"/>
        <v> </v>
      </c>
      <c r="K87" s="213"/>
      <c r="L87" s="213"/>
    </row>
    <row r="88" spans="1:12" ht="11.25">
      <c r="A88" s="177">
        <v>77</v>
      </c>
      <c r="B88" s="173" t="s">
        <v>149</v>
      </c>
      <c r="C88" s="211">
        <v>44</v>
      </c>
      <c r="D88" s="218"/>
      <c r="E88" s="181">
        <v>1</v>
      </c>
      <c r="F88" s="183"/>
      <c r="G88" s="194">
        <v>4</v>
      </c>
      <c r="H88" s="193"/>
      <c r="I88" s="182">
        <f t="shared" si="3"/>
        <v>49</v>
      </c>
      <c r="J88" s="183" t="str">
        <f t="shared" si="2"/>
        <v> </v>
      </c>
      <c r="K88" s="213"/>
      <c r="L88" s="213"/>
    </row>
    <row r="89" spans="1:12" ht="11.25">
      <c r="A89" s="177">
        <v>78</v>
      </c>
      <c r="B89" s="173" t="s">
        <v>150</v>
      </c>
      <c r="C89" s="211">
        <v>128</v>
      </c>
      <c r="D89" s="218" t="s">
        <v>180</v>
      </c>
      <c r="E89" s="181">
        <v>8</v>
      </c>
      <c r="F89" s="183" t="s">
        <v>180</v>
      </c>
      <c r="G89" s="194">
        <v>7</v>
      </c>
      <c r="H89" s="193" t="s">
        <v>180</v>
      </c>
      <c r="I89" s="182">
        <f t="shared" si="3"/>
        <v>143</v>
      </c>
      <c r="J89" s="183" t="str">
        <f t="shared" si="2"/>
        <v>(e)</v>
      </c>
      <c r="K89" s="213"/>
      <c r="L89" s="213"/>
    </row>
    <row r="90" spans="1:12" ht="11.25">
      <c r="A90" s="177">
        <v>79</v>
      </c>
      <c r="B90" s="173" t="s">
        <v>151</v>
      </c>
      <c r="C90" s="211">
        <v>3</v>
      </c>
      <c r="D90" s="218"/>
      <c r="E90" s="181">
        <v>1</v>
      </c>
      <c r="F90" s="183"/>
      <c r="G90" s="194">
        <v>0</v>
      </c>
      <c r="H90" s="193"/>
      <c r="I90" s="182">
        <f t="shared" si="3"/>
        <v>4</v>
      </c>
      <c r="J90" s="183" t="str">
        <f t="shared" si="2"/>
        <v> </v>
      </c>
      <c r="K90" s="213"/>
      <c r="L90" s="213"/>
    </row>
    <row r="91" spans="1:12" ht="11.25">
      <c r="A91" s="177">
        <v>80</v>
      </c>
      <c r="B91" s="173" t="s">
        <v>152</v>
      </c>
      <c r="C91" s="211">
        <v>0</v>
      </c>
      <c r="D91" s="218"/>
      <c r="E91" s="181">
        <v>0</v>
      </c>
      <c r="F91" s="183"/>
      <c r="G91" s="194">
        <v>0</v>
      </c>
      <c r="H91" s="193"/>
      <c r="I91" s="182">
        <f t="shared" si="3"/>
        <v>0</v>
      </c>
      <c r="J91" s="183" t="str">
        <f t="shared" si="2"/>
        <v> </v>
      </c>
      <c r="K91" s="213"/>
      <c r="L91" s="213"/>
    </row>
    <row r="92" spans="1:12" ht="11.25">
      <c r="A92" s="177">
        <v>81</v>
      </c>
      <c r="B92" s="173" t="s">
        <v>153</v>
      </c>
      <c r="C92" s="211">
        <v>2</v>
      </c>
      <c r="D92" s="218"/>
      <c r="E92" s="181">
        <v>0</v>
      </c>
      <c r="F92" s="183"/>
      <c r="G92" s="194">
        <v>0</v>
      </c>
      <c r="H92" s="193"/>
      <c r="I92" s="182">
        <f t="shared" si="3"/>
        <v>2</v>
      </c>
      <c r="J92" s="183" t="str">
        <f t="shared" si="2"/>
        <v> </v>
      </c>
      <c r="K92" s="213"/>
      <c r="L92" s="213"/>
    </row>
    <row r="93" spans="1:12" ht="11.25">
      <c r="A93" s="177">
        <v>82</v>
      </c>
      <c r="B93" s="173" t="s">
        <v>154</v>
      </c>
      <c r="C93" s="211">
        <v>2</v>
      </c>
      <c r="D93" s="218"/>
      <c r="E93" s="181">
        <v>0</v>
      </c>
      <c r="F93" s="183"/>
      <c r="G93" s="194">
        <v>0</v>
      </c>
      <c r="H93" s="193"/>
      <c r="I93" s="182">
        <f t="shared" si="3"/>
        <v>2</v>
      </c>
      <c r="J93" s="183" t="str">
        <f t="shared" si="2"/>
        <v> </v>
      </c>
      <c r="K93" s="213"/>
      <c r="L93" s="213"/>
    </row>
    <row r="94" spans="1:12" ht="11.25">
      <c r="A94" s="177">
        <v>83</v>
      </c>
      <c r="B94" s="173" t="s">
        <v>155</v>
      </c>
      <c r="C94" s="211">
        <v>6</v>
      </c>
      <c r="D94" s="218"/>
      <c r="E94" s="181">
        <v>0</v>
      </c>
      <c r="F94" s="183"/>
      <c r="G94" s="194">
        <v>2</v>
      </c>
      <c r="H94" s="193"/>
      <c r="I94" s="182">
        <f t="shared" si="3"/>
        <v>8</v>
      </c>
      <c r="J94" s="183" t="str">
        <f t="shared" si="2"/>
        <v> </v>
      </c>
      <c r="K94" s="213"/>
      <c r="L94" s="213"/>
    </row>
    <row r="95" spans="1:12" ht="11.25">
      <c r="A95" s="177">
        <v>84</v>
      </c>
      <c r="B95" s="173" t="s">
        <v>156</v>
      </c>
      <c r="C95" s="211">
        <v>10</v>
      </c>
      <c r="D95" s="218"/>
      <c r="E95" s="181">
        <v>3</v>
      </c>
      <c r="F95" s="183"/>
      <c r="G95" s="194">
        <v>1</v>
      </c>
      <c r="H95" s="193"/>
      <c r="I95" s="182">
        <f t="shared" si="3"/>
        <v>14</v>
      </c>
      <c r="J95" s="183" t="str">
        <f t="shared" si="2"/>
        <v> </v>
      </c>
      <c r="K95" s="213"/>
      <c r="L95" s="213"/>
    </row>
    <row r="96" spans="1:12" ht="11.25">
      <c r="A96" s="177">
        <v>85</v>
      </c>
      <c r="B96" s="173" t="s">
        <v>157</v>
      </c>
      <c r="C96" s="211">
        <v>9</v>
      </c>
      <c r="D96" s="218"/>
      <c r="E96" s="181">
        <v>2</v>
      </c>
      <c r="F96" s="183"/>
      <c r="G96" s="194">
        <v>0</v>
      </c>
      <c r="H96" s="193"/>
      <c r="I96" s="182">
        <f t="shared" si="3"/>
        <v>11</v>
      </c>
      <c r="J96" s="183" t="str">
        <f t="shared" si="2"/>
        <v> </v>
      </c>
      <c r="K96" s="213"/>
      <c r="L96" s="213"/>
    </row>
    <row r="97" spans="1:12" ht="11.25">
      <c r="A97" s="177">
        <v>86</v>
      </c>
      <c r="B97" s="173" t="s">
        <v>158</v>
      </c>
      <c r="C97" s="211">
        <v>0</v>
      </c>
      <c r="D97" s="218"/>
      <c r="E97" s="181">
        <v>0</v>
      </c>
      <c r="F97" s="183"/>
      <c r="G97" s="194">
        <v>0</v>
      </c>
      <c r="H97" s="193"/>
      <c r="I97" s="182">
        <f t="shared" si="3"/>
        <v>0</v>
      </c>
      <c r="J97" s="183" t="str">
        <f t="shared" si="2"/>
        <v> </v>
      </c>
      <c r="K97" s="213"/>
      <c r="L97" s="213"/>
    </row>
    <row r="98" spans="1:12" ht="11.25">
      <c r="A98" s="177">
        <v>87</v>
      </c>
      <c r="B98" s="173" t="s">
        <v>159</v>
      </c>
      <c r="C98" s="211">
        <v>0</v>
      </c>
      <c r="D98" s="218"/>
      <c r="E98" s="181">
        <v>0</v>
      </c>
      <c r="F98" s="183"/>
      <c r="G98" s="194">
        <v>0</v>
      </c>
      <c r="H98" s="193"/>
      <c r="I98" s="182">
        <f t="shared" si="3"/>
        <v>0</v>
      </c>
      <c r="J98" s="183" t="str">
        <f t="shared" si="2"/>
        <v> </v>
      </c>
      <c r="K98" s="213"/>
      <c r="L98" s="213"/>
    </row>
    <row r="99" spans="1:12" ht="11.25">
      <c r="A99" s="177">
        <v>88</v>
      </c>
      <c r="B99" s="173" t="s">
        <v>160</v>
      </c>
      <c r="C99" s="211">
        <v>0</v>
      </c>
      <c r="D99" s="218"/>
      <c r="E99" s="181">
        <v>0</v>
      </c>
      <c r="F99" s="183"/>
      <c r="G99" s="194">
        <v>0</v>
      </c>
      <c r="H99" s="193"/>
      <c r="I99" s="182">
        <f t="shared" si="3"/>
        <v>0</v>
      </c>
      <c r="J99" s="183" t="str">
        <f t="shared" si="2"/>
        <v> </v>
      </c>
      <c r="K99" s="213"/>
      <c r="L99" s="213"/>
    </row>
    <row r="100" spans="1:12" ht="11.25">
      <c r="A100" s="177">
        <v>89</v>
      </c>
      <c r="B100" s="173" t="s">
        <v>161</v>
      </c>
      <c r="C100" s="211">
        <v>6</v>
      </c>
      <c r="D100" s="218"/>
      <c r="E100" s="181">
        <v>1</v>
      </c>
      <c r="F100" s="183"/>
      <c r="G100" s="194">
        <v>0</v>
      </c>
      <c r="H100" s="193"/>
      <c r="I100" s="182">
        <f t="shared" si="3"/>
        <v>7</v>
      </c>
      <c r="J100" s="183" t="str">
        <f t="shared" si="2"/>
        <v> </v>
      </c>
      <c r="K100" s="213"/>
      <c r="L100" s="213"/>
    </row>
    <row r="101" spans="1:12" ht="11.25">
      <c r="A101" s="177">
        <v>90</v>
      </c>
      <c r="B101" s="173" t="s">
        <v>162</v>
      </c>
      <c r="C101" s="211">
        <v>5</v>
      </c>
      <c r="D101" s="218"/>
      <c r="E101" s="181">
        <v>1</v>
      </c>
      <c r="F101" s="183"/>
      <c r="G101" s="194">
        <v>0</v>
      </c>
      <c r="H101" s="193"/>
      <c r="I101" s="182">
        <f t="shared" si="3"/>
        <v>6</v>
      </c>
      <c r="J101" s="183" t="str">
        <f t="shared" si="2"/>
        <v> </v>
      </c>
      <c r="K101" s="213"/>
      <c r="L101" s="213"/>
    </row>
    <row r="102" spans="1:12" ht="11.25">
      <c r="A102" s="177">
        <v>91</v>
      </c>
      <c r="B102" s="173" t="s">
        <v>163</v>
      </c>
      <c r="C102" s="211">
        <v>57</v>
      </c>
      <c r="D102" s="218"/>
      <c r="E102" s="181">
        <v>8</v>
      </c>
      <c r="F102" s="183"/>
      <c r="G102" s="194">
        <v>16</v>
      </c>
      <c r="H102" s="193"/>
      <c r="I102" s="182">
        <f t="shared" si="3"/>
        <v>81</v>
      </c>
      <c r="J102" s="183" t="str">
        <f t="shared" si="2"/>
        <v> </v>
      </c>
      <c r="K102" s="213"/>
      <c r="L102" s="213"/>
    </row>
    <row r="103" spans="1:12" ht="11.25">
      <c r="A103" s="177">
        <v>92</v>
      </c>
      <c r="B103" s="173" t="s">
        <v>164</v>
      </c>
      <c r="C103" s="211">
        <v>196</v>
      </c>
      <c r="D103" s="218"/>
      <c r="E103" s="181">
        <v>11</v>
      </c>
      <c r="F103" s="183"/>
      <c r="G103" s="194">
        <v>23</v>
      </c>
      <c r="H103" s="193"/>
      <c r="I103" s="182">
        <f t="shared" si="3"/>
        <v>230</v>
      </c>
      <c r="J103" s="183" t="str">
        <f t="shared" si="2"/>
        <v> </v>
      </c>
      <c r="K103" s="213"/>
      <c r="L103" s="213"/>
    </row>
    <row r="104" spans="1:12" ht="11.25">
      <c r="A104" s="177">
        <v>93</v>
      </c>
      <c r="B104" s="173" t="s">
        <v>165</v>
      </c>
      <c r="C104" s="211">
        <v>91</v>
      </c>
      <c r="D104" s="218"/>
      <c r="E104" s="181">
        <v>8</v>
      </c>
      <c r="F104" s="183"/>
      <c r="G104" s="194">
        <v>4</v>
      </c>
      <c r="H104" s="193"/>
      <c r="I104" s="182">
        <f t="shared" si="3"/>
        <v>103</v>
      </c>
      <c r="J104" s="183" t="str">
        <f t="shared" si="2"/>
        <v> </v>
      </c>
      <c r="K104" s="213"/>
      <c r="L104" s="213"/>
    </row>
    <row r="105" spans="1:12" ht="11.25">
      <c r="A105" s="177">
        <v>94</v>
      </c>
      <c r="B105" s="173" t="s">
        <v>166</v>
      </c>
      <c r="C105" s="211">
        <v>147</v>
      </c>
      <c r="D105" s="218"/>
      <c r="E105" s="181">
        <v>14</v>
      </c>
      <c r="F105" s="183"/>
      <c r="G105" s="194">
        <v>9</v>
      </c>
      <c r="H105" s="193"/>
      <c r="I105" s="182">
        <f t="shared" si="3"/>
        <v>170</v>
      </c>
      <c r="J105" s="183" t="str">
        <f t="shared" si="2"/>
        <v> </v>
      </c>
      <c r="K105" s="213"/>
      <c r="L105" s="213"/>
    </row>
    <row r="106" spans="1:12" ht="11.25">
      <c r="A106" s="177">
        <v>95</v>
      </c>
      <c r="B106" s="173" t="s">
        <v>167</v>
      </c>
      <c r="C106" s="211">
        <v>46</v>
      </c>
      <c r="D106" s="218"/>
      <c r="E106" s="181">
        <v>5</v>
      </c>
      <c r="F106" s="183"/>
      <c r="G106" s="194">
        <v>5</v>
      </c>
      <c r="H106" s="193"/>
      <c r="I106" s="182">
        <f t="shared" si="3"/>
        <v>56</v>
      </c>
      <c r="J106" s="183" t="str">
        <f t="shared" si="2"/>
        <v> </v>
      </c>
      <c r="K106" s="213"/>
      <c r="L106" s="213"/>
    </row>
    <row r="107" spans="1:12" ht="11.25">
      <c r="A107" s="220">
        <v>971</v>
      </c>
      <c r="B107" s="221" t="s">
        <v>168</v>
      </c>
      <c r="C107" s="222">
        <v>65</v>
      </c>
      <c r="D107" s="223"/>
      <c r="E107" s="224">
        <v>0</v>
      </c>
      <c r="F107" s="197"/>
      <c r="G107" s="225">
        <v>1</v>
      </c>
      <c r="H107" s="199"/>
      <c r="I107" s="226">
        <f t="shared" si="3"/>
        <v>66</v>
      </c>
      <c r="J107" s="197" t="str">
        <f t="shared" si="2"/>
        <v> </v>
      </c>
      <c r="K107" s="213"/>
      <c r="L107" s="213"/>
    </row>
    <row r="108" spans="1:12" ht="11.25">
      <c r="A108" s="177">
        <v>972</v>
      </c>
      <c r="B108" s="173" t="s">
        <v>169</v>
      </c>
      <c r="C108" s="211">
        <v>41</v>
      </c>
      <c r="D108" s="218"/>
      <c r="E108" s="181">
        <v>0</v>
      </c>
      <c r="F108" s="183"/>
      <c r="G108" s="194">
        <v>0</v>
      </c>
      <c r="H108" s="193"/>
      <c r="I108" s="182">
        <f t="shared" si="3"/>
        <v>41</v>
      </c>
      <c r="J108" s="183" t="str">
        <f t="shared" si="2"/>
        <v> </v>
      </c>
      <c r="K108" s="213"/>
      <c r="L108" s="213"/>
    </row>
    <row r="109" spans="1:12" ht="11.25">
      <c r="A109" s="177">
        <v>973</v>
      </c>
      <c r="B109" s="173" t="s">
        <v>170</v>
      </c>
      <c r="C109" s="211">
        <v>6</v>
      </c>
      <c r="D109" s="218"/>
      <c r="E109" s="181">
        <v>0</v>
      </c>
      <c r="F109" s="183"/>
      <c r="G109" s="194">
        <v>0</v>
      </c>
      <c r="H109" s="193"/>
      <c r="I109" s="182">
        <f t="shared" si="3"/>
        <v>6</v>
      </c>
      <c r="J109" s="183" t="str">
        <f t="shared" si="2"/>
        <v> </v>
      </c>
      <c r="K109" s="213"/>
      <c r="L109" s="213"/>
    </row>
    <row r="110" spans="1:12" ht="11.25">
      <c r="A110" s="184">
        <v>974</v>
      </c>
      <c r="B110" s="185" t="s">
        <v>171</v>
      </c>
      <c r="C110" s="215">
        <v>42</v>
      </c>
      <c r="D110" s="227"/>
      <c r="E110" s="190">
        <v>1</v>
      </c>
      <c r="F110" s="192"/>
      <c r="G110" s="217">
        <v>1</v>
      </c>
      <c r="H110" s="203"/>
      <c r="I110" s="191">
        <f t="shared" si="3"/>
        <v>44</v>
      </c>
      <c r="J110" s="192" t="str">
        <f t="shared" si="2"/>
        <v> </v>
      </c>
      <c r="K110" s="213"/>
      <c r="L110" s="213"/>
    </row>
    <row r="111" spans="4:9" ht="11.25">
      <c r="D111" s="195"/>
      <c r="E111" s="173"/>
      <c r="F111" s="195"/>
      <c r="G111" s="173"/>
      <c r="H111" s="195"/>
      <c r="I111" s="204"/>
    </row>
    <row r="112" spans="1:10" ht="11.25">
      <c r="A112" s="507" t="s">
        <v>172</v>
      </c>
      <c r="B112" s="508"/>
      <c r="C112" s="196">
        <f>SUM(C6:C58,C64:C106)</f>
        <v>1724</v>
      </c>
      <c r="D112" s="197"/>
      <c r="E112" s="198">
        <f>SUM(E6:E58,E64:E106)</f>
        <v>165</v>
      </c>
      <c r="F112" s="199"/>
      <c r="G112" s="196">
        <f>SUM(G6:G58,G64:G106)</f>
        <v>183</v>
      </c>
      <c r="H112" s="197"/>
      <c r="I112" s="198">
        <f>SUM(I6:I58,I64:I106)</f>
        <v>2072</v>
      </c>
      <c r="J112" s="197"/>
    </row>
    <row r="113" spans="1:10" ht="11.25">
      <c r="A113" s="505" t="s">
        <v>173</v>
      </c>
      <c r="B113" s="506"/>
      <c r="C113" s="178">
        <f>SUM(C107:C110)</f>
        <v>154</v>
      </c>
      <c r="D113" s="183"/>
      <c r="E113" s="201">
        <f>SUM(E107:E110)</f>
        <v>1</v>
      </c>
      <c r="F113" s="193"/>
      <c r="G113" s="178">
        <f>SUM(G107:G110)</f>
        <v>2</v>
      </c>
      <c r="H113" s="183"/>
      <c r="I113" s="201">
        <f>SUM(I107:I110)</f>
        <v>157</v>
      </c>
      <c r="J113" s="183"/>
    </row>
    <row r="114" spans="1:10" ht="11.25">
      <c r="A114" s="499" t="s">
        <v>174</v>
      </c>
      <c r="B114" s="500"/>
      <c r="C114" s="186">
        <f>C112+C113</f>
        <v>1878</v>
      </c>
      <c r="D114" s="192"/>
      <c r="E114" s="202">
        <f>E112+E113</f>
        <v>166</v>
      </c>
      <c r="F114" s="203"/>
      <c r="G114" s="186">
        <f>G112+G113</f>
        <v>185</v>
      </c>
      <c r="H114" s="192"/>
      <c r="I114" s="202">
        <f>I112+I113</f>
        <v>2229</v>
      </c>
      <c r="J114" s="192"/>
    </row>
    <row r="115" spans="1:9" ht="11.25">
      <c r="A115" s="172" t="s">
        <v>181</v>
      </c>
      <c r="C115" s="173"/>
      <c r="D115" s="195"/>
      <c r="E115" s="173"/>
      <c r="F115" s="195"/>
      <c r="G115" s="173"/>
      <c r="H115" s="195"/>
      <c r="I115" s="204"/>
    </row>
    <row r="116" spans="2:9" ht="11.25">
      <c r="B116" s="204"/>
      <c r="C116" s="206"/>
      <c r="D116" s="207"/>
      <c r="E116" s="176"/>
      <c r="F116" s="193"/>
      <c r="G116" s="206"/>
      <c r="H116" s="207"/>
      <c r="I116" s="206"/>
    </row>
    <row r="117" spans="2:9" ht="11.25">
      <c r="B117" s="204"/>
      <c r="C117" s="204"/>
      <c r="D117" s="205"/>
      <c r="E117" s="173"/>
      <c r="F117" s="195"/>
      <c r="G117" s="204"/>
      <c r="H117" s="205"/>
      <c r="I117" s="204"/>
    </row>
    <row r="118" spans="2:9" ht="11.25">
      <c r="B118" s="173"/>
      <c r="C118" s="173"/>
      <c r="D118" s="195"/>
      <c r="E118" s="173"/>
      <c r="F118" s="195"/>
      <c r="G118" s="173"/>
      <c r="H118" s="195"/>
      <c r="I118" s="204"/>
    </row>
    <row r="119" spans="2:9" ht="11.25">
      <c r="B119" s="173"/>
      <c r="C119" s="194"/>
      <c r="D119" s="218"/>
      <c r="E119" s="173"/>
      <c r="F119" s="195"/>
      <c r="G119" s="194"/>
      <c r="H119" s="195"/>
      <c r="I119" s="228"/>
    </row>
    <row r="120" spans="2:9" ht="11.25">
      <c r="B120" s="173"/>
      <c r="C120" s="194"/>
      <c r="D120" s="218"/>
      <c r="E120" s="173"/>
      <c r="F120" s="195"/>
      <c r="G120" s="194"/>
      <c r="H120" s="195"/>
      <c r="I120" s="228"/>
    </row>
    <row r="121" spans="2:9" ht="11.25">
      <c r="B121" s="173"/>
      <c r="C121" s="194"/>
      <c r="D121" s="218"/>
      <c r="E121" s="173"/>
      <c r="F121" s="195"/>
      <c r="G121" s="194"/>
      <c r="H121" s="195"/>
      <c r="I121" s="228"/>
    </row>
    <row r="122" spans="2:9" ht="11.25">
      <c r="B122" s="173"/>
      <c r="C122" s="194"/>
      <c r="D122" s="218"/>
      <c r="E122" s="173"/>
      <c r="F122" s="195"/>
      <c r="G122" s="194"/>
      <c r="H122" s="195"/>
      <c r="I122" s="228"/>
    </row>
    <row r="123" spans="2:9" ht="11.25">
      <c r="B123" s="173"/>
      <c r="C123" s="194"/>
      <c r="D123" s="218"/>
      <c r="E123" s="173"/>
      <c r="F123" s="195"/>
      <c r="G123" s="194"/>
      <c r="H123" s="195"/>
      <c r="I123" s="228"/>
    </row>
    <row r="124" spans="2:9" ht="11.25">
      <c r="B124" s="173"/>
      <c r="C124" s="194"/>
      <c r="D124" s="218"/>
      <c r="E124" s="173"/>
      <c r="F124" s="195"/>
      <c r="G124" s="194"/>
      <c r="H124" s="195"/>
      <c r="I124" s="228"/>
    </row>
    <row r="125" spans="2:9" ht="11.25">
      <c r="B125" s="173"/>
      <c r="C125" s="194"/>
      <c r="D125" s="218"/>
      <c r="E125" s="173"/>
      <c r="F125" s="195"/>
      <c r="G125" s="194"/>
      <c r="H125" s="195"/>
      <c r="I125" s="228"/>
    </row>
    <row r="126" spans="2:9" ht="11.25">
      <c r="B126" s="173"/>
      <c r="C126" s="194"/>
      <c r="D126" s="218"/>
      <c r="E126" s="173"/>
      <c r="F126" s="195"/>
      <c r="G126" s="194"/>
      <c r="H126" s="195"/>
      <c r="I126" s="228"/>
    </row>
    <row r="127" spans="2:9" ht="11.25">
      <c r="B127" s="173"/>
      <c r="C127" s="194"/>
      <c r="D127" s="218"/>
      <c r="E127" s="173"/>
      <c r="F127" s="195"/>
      <c r="G127" s="194"/>
      <c r="H127" s="195"/>
      <c r="I127" s="228"/>
    </row>
    <row r="128" spans="2:9" ht="11.25">
      <c r="B128" s="173"/>
      <c r="C128" s="194"/>
      <c r="D128" s="218"/>
      <c r="E128" s="173"/>
      <c r="F128" s="195"/>
      <c r="G128" s="194"/>
      <c r="H128" s="195"/>
      <c r="I128" s="228"/>
    </row>
    <row r="129" spans="2:9" ht="11.25">
      <c r="B129" s="173"/>
      <c r="C129" s="194"/>
      <c r="D129" s="218"/>
      <c r="E129" s="173"/>
      <c r="F129" s="195"/>
      <c r="G129" s="194"/>
      <c r="H129" s="195"/>
      <c r="I129" s="228"/>
    </row>
    <row r="130" spans="2:9" ht="11.25">
      <c r="B130" s="173"/>
      <c r="C130" s="194"/>
      <c r="D130" s="218"/>
      <c r="E130" s="173"/>
      <c r="F130" s="195"/>
      <c r="G130" s="194"/>
      <c r="H130" s="195"/>
      <c r="I130" s="228"/>
    </row>
    <row r="131" spans="2:9" ht="11.25">
      <c r="B131" s="173"/>
      <c r="C131" s="194"/>
      <c r="D131" s="218"/>
      <c r="E131" s="173"/>
      <c r="F131" s="195"/>
      <c r="G131" s="194"/>
      <c r="H131" s="195"/>
      <c r="I131" s="228"/>
    </row>
    <row r="132" spans="2:9" ht="11.25">
      <c r="B132" s="173"/>
      <c r="C132" s="194"/>
      <c r="D132" s="218"/>
      <c r="E132" s="173"/>
      <c r="F132" s="195"/>
      <c r="G132" s="194"/>
      <c r="H132" s="195"/>
      <c r="I132" s="228"/>
    </row>
    <row r="133" spans="2:9" ht="11.25">
      <c r="B133" s="173"/>
      <c r="C133" s="194"/>
      <c r="D133" s="218"/>
      <c r="E133" s="173"/>
      <c r="F133" s="195"/>
      <c r="G133" s="194"/>
      <c r="H133" s="195"/>
      <c r="I133" s="228"/>
    </row>
    <row r="134" spans="2:9" ht="11.25">
      <c r="B134" s="173"/>
      <c r="C134" s="194"/>
      <c r="D134" s="218"/>
      <c r="E134" s="173"/>
      <c r="F134" s="195"/>
      <c r="G134" s="194"/>
      <c r="H134" s="195"/>
      <c r="I134" s="228"/>
    </row>
    <row r="135" spans="2:9" ht="11.25">
      <c r="B135" s="173"/>
      <c r="C135" s="194"/>
      <c r="D135" s="218"/>
      <c r="E135" s="173"/>
      <c r="F135" s="195"/>
      <c r="G135" s="194"/>
      <c r="H135" s="195"/>
      <c r="I135" s="228"/>
    </row>
    <row r="136" spans="2:9" ht="11.25">
      <c r="B136" s="173"/>
      <c r="C136" s="194"/>
      <c r="D136" s="218"/>
      <c r="E136" s="173"/>
      <c r="F136" s="195"/>
      <c r="G136" s="194"/>
      <c r="H136" s="195"/>
      <c r="I136" s="228"/>
    </row>
    <row r="137" spans="2:9" ht="11.25">
      <c r="B137" s="173"/>
      <c r="C137" s="194"/>
      <c r="D137" s="218"/>
      <c r="E137" s="173"/>
      <c r="F137" s="195"/>
      <c r="G137" s="194"/>
      <c r="H137" s="195"/>
      <c r="I137" s="228"/>
    </row>
    <row r="138" spans="2:9" ht="11.25">
      <c r="B138" s="173"/>
      <c r="C138" s="194"/>
      <c r="D138" s="218"/>
      <c r="E138" s="173"/>
      <c r="F138" s="195"/>
      <c r="G138" s="194"/>
      <c r="H138" s="195"/>
      <c r="I138" s="228"/>
    </row>
    <row r="139" spans="2:9" ht="11.25">
      <c r="B139" s="173"/>
      <c r="C139" s="194"/>
      <c r="D139" s="218"/>
      <c r="E139" s="173"/>
      <c r="F139" s="195"/>
      <c r="G139" s="194"/>
      <c r="H139" s="195"/>
      <c r="I139" s="228"/>
    </row>
    <row r="140" spans="2:9" ht="11.25">
      <c r="B140" s="173"/>
      <c r="C140" s="194"/>
      <c r="D140" s="218"/>
      <c r="E140" s="173"/>
      <c r="F140" s="195"/>
      <c r="G140" s="194"/>
      <c r="H140" s="195"/>
      <c r="I140" s="228"/>
    </row>
    <row r="141" spans="2:9" ht="11.25">
      <c r="B141" s="173"/>
      <c r="C141" s="173"/>
      <c r="D141" s="195"/>
      <c r="E141" s="173"/>
      <c r="F141" s="195"/>
      <c r="G141" s="173"/>
      <c r="H141" s="195"/>
      <c r="I141" s="204"/>
    </row>
    <row r="142" spans="2:9" ht="11.25">
      <c r="B142" s="173"/>
      <c r="C142" s="173"/>
      <c r="D142" s="195"/>
      <c r="E142" s="173"/>
      <c r="F142" s="195"/>
      <c r="G142" s="173"/>
      <c r="H142" s="195"/>
      <c r="I142" s="204"/>
    </row>
    <row r="143" spans="2:9" ht="11.25">
      <c r="B143" s="173"/>
      <c r="C143" s="173"/>
      <c r="D143" s="195"/>
      <c r="E143" s="173"/>
      <c r="F143" s="195"/>
      <c r="G143" s="173"/>
      <c r="H143" s="195"/>
      <c r="I143" s="204"/>
    </row>
    <row r="144" spans="2:9" ht="11.25">
      <c r="B144" s="173"/>
      <c r="C144" s="173"/>
      <c r="D144" s="195"/>
      <c r="E144" s="173"/>
      <c r="F144" s="195"/>
      <c r="G144" s="173"/>
      <c r="H144" s="195"/>
      <c r="I144" s="204"/>
    </row>
    <row r="145" spans="2:9" ht="11.25">
      <c r="B145" s="173"/>
      <c r="C145" s="173"/>
      <c r="D145" s="195"/>
      <c r="E145" s="173"/>
      <c r="F145" s="195"/>
      <c r="G145" s="173"/>
      <c r="H145" s="195"/>
      <c r="I145" s="204"/>
    </row>
    <row r="146" spans="2:9" ht="11.25">
      <c r="B146" s="173"/>
      <c r="C146" s="176"/>
      <c r="D146" s="193"/>
      <c r="E146" s="176"/>
      <c r="F146" s="193"/>
      <c r="G146" s="176"/>
      <c r="H146" s="193"/>
      <c r="I146" s="176"/>
    </row>
    <row r="147" spans="3:8" ht="11.25">
      <c r="C147" s="173"/>
      <c r="H147" s="195"/>
    </row>
    <row r="148" spans="3:8" ht="11.25">
      <c r="C148" s="173"/>
      <c r="H148" s="195"/>
    </row>
    <row r="149" spans="3:8" ht="11.25">
      <c r="C149" s="173"/>
      <c r="H149" s="195"/>
    </row>
    <row r="150" spans="3:8" ht="11.25">
      <c r="C150" s="173"/>
      <c r="H150" s="195"/>
    </row>
    <row r="151" spans="3:8" ht="11.25">
      <c r="C151" s="173"/>
      <c r="H151" s="195"/>
    </row>
    <row r="152" spans="3:8" ht="11.25">
      <c r="C152" s="173"/>
      <c r="H152" s="195"/>
    </row>
    <row r="153" spans="3:8" ht="11.25">
      <c r="C153" s="173"/>
      <c r="H153" s="195"/>
    </row>
    <row r="154" spans="3:8" ht="11.25">
      <c r="C154" s="173"/>
      <c r="H154" s="195"/>
    </row>
    <row r="155" spans="3:8" ht="11.25">
      <c r="C155" s="173"/>
      <c r="H155" s="195"/>
    </row>
    <row r="156" spans="3:8" ht="11.25">
      <c r="C156" s="173"/>
      <c r="H156" s="195"/>
    </row>
    <row r="157" spans="3:8" ht="11.25">
      <c r="C157" s="173"/>
      <c r="H157" s="195"/>
    </row>
    <row r="158" spans="3:8" ht="11.25">
      <c r="C158" s="173"/>
      <c r="H158" s="195"/>
    </row>
    <row r="159" spans="3:8" ht="11.25">
      <c r="C159" s="173"/>
      <c r="H159" s="195"/>
    </row>
    <row r="160" spans="3:8" ht="11.25">
      <c r="C160" s="173"/>
      <c r="H160" s="195"/>
    </row>
    <row r="161" ht="11.25">
      <c r="H161" s="195"/>
    </row>
    <row r="162" ht="11.25">
      <c r="H162" s="195"/>
    </row>
    <row r="163" ht="11.25">
      <c r="H163" s="195"/>
    </row>
    <row r="164" ht="11.25">
      <c r="H164" s="195"/>
    </row>
    <row r="165" ht="11.25">
      <c r="H165" s="195"/>
    </row>
    <row r="166" ht="11.25">
      <c r="H166" s="195"/>
    </row>
    <row r="167" ht="11.25">
      <c r="H167" s="195"/>
    </row>
    <row r="168" ht="11.25">
      <c r="H168" s="195"/>
    </row>
    <row r="169" ht="11.25">
      <c r="H169" s="195"/>
    </row>
    <row r="170" ht="11.25">
      <c r="H170" s="195"/>
    </row>
    <row r="171" ht="11.25">
      <c r="H171" s="195"/>
    </row>
    <row r="172" ht="11.25">
      <c r="H172" s="195"/>
    </row>
    <row r="173" ht="11.25">
      <c r="H173" s="195"/>
    </row>
    <row r="174" ht="11.25">
      <c r="H174" s="195"/>
    </row>
    <row r="175" ht="11.25">
      <c r="H175" s="195"/>
    </row>
    <row r="176" ht="11.25">
      <c r="H176" s="195"/>
    </row>
    <row r="177" ht="11.25">
      <c r="H177" s="195"/>
    </row>
    <row r="178" ht="11.25">
      <c r="H178" s="195"/>
    </row>
    <row r="179" ht="11.25">
      <c r="H179" s="195"/>
    </row>
    <row r="180" ht="11.25">
      <c r="H180" s="195"/>
    </row>
    <row r="181" ht="11.25">
      <c r="H181" s="195"/>
    </row>
    <row r="182" ht="11.25">
      <c r="H182" s="195"/>
    </row>
  </sheetData>
  <sheetProtection/>
  <mergeCells count="16">
    <mergeCell ref="A1:J1"/>
    <mergeCell ref="A114:B114"/>
    <mergeCell ref="A3:B5"/>
    <mergeCell ref="A61:B63"/>
    <mergeCell ref="A112:B112"/>
    <mergeCell ref="A113:B113"/>
    <mergeCell ref="I3:J5"/>
    <mergeCell ref="I61:J63"/>
    <mergeCell ref="C61:F62"/>
    <mergeCell ref="C3:F4"/>
    <mergeCell ref="G3:H5"/>
    <mergeCell ref="G61:H63"/>
    <mergeCell ref="C5:D5"/>
    <mergeCell ref="E5:F5"/>
    <mergeCell ref="C63:D63"/>
    <mergeCell ref="E63:F63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scale="90" r:id="rId1"/>
  <rowBreaks count="1" manualBreakCount="1">
    <brk id="59" max="9" man="1"/>
  </rowBreaks>
  <ignoredErrors>
    <ignoredError sqref="I6:I58 I64:I110" unlockedFormula="1"/>
    <ignoredError sqref="C112:G113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J182"/>
  <sheetViews>
    <sheetView zoomScaleSheetLayoutView="75" zoomScalePageLayoutView="0" workbookViewId="0" topLeftCell="A1">
      <selection activeCell="A1" sqref="A1:H1"/>
    </sheetView>
  </sheetViews>
  <sheetFormatPr defaultColWidth="11.421875" defaultRowHeight="12.75"/>
  <cols>
    <col min="1" max="1" width="4.57421875" style="172" customWidth="1"/>
    <col min="2" max="2" width="25.7109375" style="172" customWidth="1"/>
    <col min="3" max="3" width="10.28125" style="172" customWidth="1"/>
    <col min="4" max="4" width="3.421875" style="208" customWidth="1"/>
    <col min="5" max="5" width="7.8515625" style="172" customWidth="1"/>
    <col min="6" max="6" width="3.421875" style="208" customWidth="1"/>
    <col min="7" max="7" width="8.421875" style="172" customWidth="1"/>
    <col min="8" max="8" width="3.28125" style="208" customWidth="1"/>
    <col min="9" max="9" width="5.00390625" style="172" customWidth="1"/>
    <col min="10" max="16384" width="11.421875" style="172" customWidth="1"/>
  </cols>
  <sheetData>
    <row r="1" spans="1:8" ht="11.25">
      <c r="A1" s="520" t="s">
        <v>240</v>
      </c>
      <c r="B1" s="520"/>
      <c r="C1" s="520"/>
      <c r="D1" s="520"/>
      <c r="E1" s="520"/>
      <c r="F1" s="520"/>
      <c r="G1" s="520"/>
      <c r="H1" s="520"/>
    </row>
    <row r="2" spans="1:8" s="173" customFormat="1" ht="11.25">
      <c r="A2" s="209"/>
      <c r="B2" s="209"/>
      <c r="C2" s="209"/>
      <c r="D2" s="209"/>
      <c r="E2" s="209"/>
      <c r="F2" s="209"/>
      <c r="G2" s="209"/>
      <c r="H2" s="209"/>
    </row>
    <row r="3" spans="1:8" ht="9.75" customHeight="1">
      <c r="A3" s="521" t="s">
        <v>64</v>
      </c>
      <c r="B3" s="522"/>
      <c r="C3" s="521" t="s">
        <v>182</v>
      </c>
      <c r="D3" s="522"/>
      <c r="E3" s="522"/>
      <c r="F3" s="525"/>
      <c r="G3" s="510" t="s">
        <v>183</v>
      </c>
      <c r="H3" s="511"/>
    </row>
    <row r="4" spans="1:8" ht="13.5" customHeight="1">
      <c r="A4" s="523"/>
      <c r="B4" s="524"/>
      <c r="C4" s="519"/>
      <c r="D4" s="518"/>
      <c r="E4" s="518"/>
      <c r="F4" s="527"/>
      <c r="G4" s="516"/>
      <c r="H4" s="513"/>
    </row>
    <row r="5" spans="1:10" s="174" customFormat="1" ht="25.5" customHeight="1">
      <c r="A5" s="519"/>
      <c r="B5" s="518"/>
      <c r="C5" s="530" t="s">
        <v>184</v>
      </c>
      <c r="D5" s="531"/>
      <c r="E5" s="528" t="s">
        <v>14</v>
      </c>
      <c r="F5" s="529"/>
      <c r="G5" s="517"/>
      <c r="H5" s="515"/>
      <c r="I5" s="210"/>
      <c r="J5" s="210"/>
    </row>
    <row r="6" spans="1:8" ht="11.25">
      <c r="A6" s="177">
        <v>1</v>
      </c>
      <c r="B6" s="173" t="s">
        <v>69</v>
      </c>
      <c r="C6" s="182">
        <v>31</v>
      </c>
      <c r="D6" s="183"/>
      <c r="E6" s="194">
        <v>0</v>
      </c>
      <c r="F6" s="212"/>
      <c r="G6" s="176">
        <f>C6+E6</f>
        <v>31</v>
      </c>
      <c r="H6" s="183" t="str">
        <f>IF(OR(D6="(e)",F6="(e)"),"(e)"," ")</f>
        <v> </v>
      </c>
    </row>
    <row r="7" spans="1:8" ht="11.25">
      <c r="A7" s="177">
        <v>2</v>
      </c>
      <c r="B7" s="173" t="s">
        <v>70</v>
      </c>
      <c r="C7" s="182">
        <v>17</v>
      </c>
      <c r="D7" s="183"/>
      <c r="E7" s="194">
        <v>0</v>
      </c>
      <c r="F7" s="212"/>
      <c r="G7" s="176">
        <f aca="true" t="shared" si="0" ref="G7:G58">C7+E7</f>
        <v>17</v>
      </c>
      <c r="H7" s="183" t="str">
        <f aca="true" t="shared" si="1" ref="H7:H58">IF(OR(D7="(e)",F7="(e)"),"(e)"," ")</f>
        <v> </v>
      </c>
    </row>
    <row r="8" spans="1:8" ht="11.25">
      <c r="A8" s="177">
        <v>3</v>
      </c>
      <c r="B8" s="173" t="s">
        <v>71</v>
      </c>
      <c r="C8" s="182">
        <v>9</v>
      </c>
      <c r="D8" s="183"/>
      <c r="E8" s="194">
        <v>0</v>
      </c>
      <c r="F8" s="212"/>
      <c r="G8" s="176">
        <f t="shared" si="0"/>
        <v>9</v>
      </c>
      <c r="H8" s="183" t="str">
        <f t="shared" si="1"/>
        <v> </v>
      </c>
    </row>
    <row r="9" spans="1:8" ht="11.25">
      <c r="A9" s="177">
        <v>4</v>
      </c>
      <c r="B9" s="173" t="s">
        <v>72</v>
      </c>
      <c r="C9" s="182">
        <v>2</v>
      </c>
      <c r="D9" s="183"/>
      <c r="E9" s="194">
        <v>0</v>
      </c>
      <c r="F9" s="212"/>
      <c r="G9" s="176">
        <f t="shared" si="0"/>
        <v>2</v>
      </c>
      <c r="H9" s="183" t="str">
        <f t="shared" si="1"/>
        <v> </v>
      </c>
    </row>
    <row r="10" spans="1:8" ht="11.25">
      <c r="A10" s="177">
        <v>5</v>
      </c>
      <c r="B10" s="173" t="s">
        <v>73</v>
      </c>
      <c r="C10" s="182">
        <v>0</v>
      </c>
      <c r="D10" s="183" t="s">
        <v>180</v>
      </c>
      <c r="E10" s="194">
        <v>0</v>
      </c>
      <c r="F10" s="212" t="s">
        <v>180</v>
      </c>
      <c r="G10" s="176">
        <f t="shared" si="0"/>
        <v>0</v>
      </c>
      <c r="H10" s="183" t="str">
        <f t="shared" si="1"/>
        <v>(e)</v>
      </c>
    </row>
    <row r="11" spans="1:8" ht="11.25">
      <c r="A11" s="177">
        <v>6</v>
      </c>
      <c r="B11" s="173" t="s">
        <v>74</v>
      </c>
      <c r="C11" s="182">
        <v>2</v>
      </c>
      <c r="D11" s="183"/>
      <c r="E11" s="194">
        <v>0</v>
      </c>
      <c r="F11" s="212"/>
      <c r="G11" s="176">
        <f t="shared" si="0"/>
        <v>2</v>
      </c>
      <c r="H11" s="183" t="str">
        <f t="shared" si="1"/>
        <v> </v>
      </c>
    </row>
    <row r="12" spans="1:8" ht="11.25">
      <c r="A12" s="177">
        <v>7</v>
      </c>
      <c r="B12" s="173" t="s">
        <v>75</v>
      </c>
      <c r="C12" s="182">
        <v>1</v>
      </c>
      <c r="D12" s="183"/>
      <c r="E12" s="194">
        <v>0</v>
      </c>
      <c r="F12" s="212"/>
      <c r="G12" s="176">
        <f t="shared" si="0"/>
        <v>1</v>
      </c>
      <c r="H12" s="183" t="str">
        <f t="shared" si="1"/>
        <v> </v>
      </c>
    </row>
    <row r="13" spans="1:8" ht="11.25">
      <c r="A13" s="177">
        <v>8</v>
      </c>
      <c r="B13" s="173" t="s">
        <v>76</v>
      </c>
      <c r="C13" s="182">
        <v>9</v>
      </c>
      <c r="D13" s="183"/>
      <c r="E13" s="194">
        <v>0</v>
      </c>
      <c r="F13" s="212"/>
      <c r="G13" s="176">
        <f t="shared" si="0"/>
        <v>9</v>
      </c>
      <c r="H13" s="183" t="str">
        <f t="shared" si="1"/>
        <v> </v>
      </c>
    </row>
    <row r="14" spans="1:8" ht="11.25">
      <c r="A14" s="177">
        <v>9</v>
      </c>
      <c r="B14" s="173" t="s">
        <v>77</v>
      </c>
      <c r="C14" s="182">
        <v>1</v>
      </c>
      <c r="D14" s="183"/>
      <c r="E14" s="194">
        <v>0</v>
      </c>
      <c r="F14" s="212"/>
      <c r="G14" s="176">
        <f t="shared" si="0"/>
        <v>1</v>
      </c>
      <c r="H14" s="183" t="str">
        <f t="shared" si="1"/>
        <v> </v>
      </c>
    </row>
    <row r="15" spans="1:8" ht="11.25">
      <c r="A15" s="177">
        <v>10</v>
      </c>
      <c r="B15" s="173" t="s">
        <v>78</v>
      </c>
      <c r="C15" s="182">
        <v>11</v>
      </c>
      <c r="D15" s="183" t="s">
        <v>180</v>
      </c>
      <c r="E15" s="194">
        <v>0</v>
      </c>
      <c r="F15" s="212" t="s">
        <v>180</v>
      </c>
      <c r="G15" s="176">
        <f t="shared" si="0"/>
        <v>11</v>
      </c>
      <c r="H15" s="183" t="str">
        <f t="shared" si="1"/>
        <v>(e)</v>
      </c>
    </row>
    <row r="16" spans="1:8" ht="11.25">
      <c r="A16" s="177">
        <v>11</v>
      </c>
      <c r="B16" s="173" t="s">
        <v>79</v>
      </c>
      <c r="C16" s="182">
        <v>0</v>
      </c>
      <c r="D16" s="183"/>
      <c r="E16" s="194">
        <v>0</v>
      </c>
      <c r="F16" s="212"/>
      <c r="G16" s="176">
        <f t="shared" si="0"/>
        <v>0</v>
      </c>
      <c r="H16" s="183" t="str">
        <f t="shared" si="1"/>
        <v> </v>
      </c>
    </row>
    <row r="17" spans="1:8" ht="11.25">
      <c r="A17" s="177">
        <v>12</v>
      </c>
      <c r="B17" s="173" t="s">
        <v>80</v>
      </c>
      <c r="C17" s="182">
        <v>14</v>
      </c>
      <c r="D17" s="183"/>
      <c r="E17" s="194">
        <v>0</v>
      </c>
      <c r="F17" s="212"/>
      <c r="G17" s="176">
        <f t="shared" si="0"/>
        <v>14</v>
      </c>
      <c r="H17" s="183" t="str">
        <f t="shared" si="1"/>
        <v> </v>
      </c>
    </row>
    <row r="18" spans="1:8" ht="11.25">
      <c r="A18" s="177">
        <v>13</v>
      </c>
      <c r="B18" s="173" t="s">
        <v>81</v>
      </c>
      <c r="C18" s="182">
        <v>32</v>
      </c>
      <c r="D18" s="183"/>
      <c r="E18" s="194">
        <v>0</v>
      </c>
      <c r="F18" s="212"/>
      <c r="G18" s="176">
        <f t="shared" si="0"/>
        <v>32</v>
      </c>
      <c r="H18" s="183" t="str">
        <f t="shared" si="1"/>
        <v> </v>
      </c>
    </row>
    <row r="19" spans="1:8" ht="11.25">
      <c r="A19" s="177">
        <v>14</v>
      </c>
      <c r="B19" s="173" t="s">
        <v>82</v>
      </c>
      <c r="C19" s="182">
        <v>21</v>
      </c>
      <c r="D19" s="183"/>
      <c r="E19" s="194">
        <v>1</v>
      </c>
      <c r="F19" s="212"/>
      <c r="G19" s="176">
        <f t="shared" si="0"/>
        <v>22</v>
      </c>
      <c r="H19" s="183" t="str">
        <f t="shared" si="1"/>
        <v> </v>
      </c>
    </row>
    <row r="20" spans="1:8" ht="11.25">
      <c r="A20" s="177">
        <v>15</v>
      </c>
      <c r="B20" s="173" t="s">
        <v>83</v>
      </c>
      <c r="C20" s="182">
        <v>2</v>
      </c>
      <c r="D20" s="183"/>
      <c r="E20" s="194">
        <v>0</v>
      </c>
      <c r="F20" s="212"/>
      <c r="G20" s="176">
        <f t="shared" si="0"/>
        <v>2</v>
      </c>
      <c r="H20" s="183" t="str">
        <f t="shared" si="1"/>
        <v> </v>
      </c>
    </row>
    <row r="21" spans="1:8" ht="11.25">
      <c r="A21" s="177">
        <v>16</v>
      </c>
      <c r="B21" s="173" t="s">
        <v>84</v>
      </c>
      <c r="C21" s="182">
        <v>23</v>
      </c>
      <c r="D21" s="183"/>
      <c r="E21" s="194">
        <v>0</v>
      </c>
      <c r="F21" s="212"/>
      <c r="G21" s="176">
        <f t="shared" si="0"/>
        <v>23</v>
      </c>
      <c r="H21" s="183" t="str">
        <f t="shared" si="1"/>
        <v> </v>
      </c>
    </row>
    <row r="22" spans="1:8" ht="11.25">
      <c r="A22" s="177">
        <v>17</v>
      </c>
      <c r="B22" s="173" t="s">
        <v>85</v>
      </c>
      <c r="C22" s="182">
        <v>10</v>
      </c>
      <c r="D22" s="183"/>
      <c r="E22" s="194">
        <v>1</v>
      </c>
      <c r="F22" s="212"/>
      <c r="G22" s="176">
        <f t="shared" si="0"/>
        <v>11</v>
      </c>
      <c r="H22" s="183" t="str">
        <f t="shared" si="1"/>
        <v> </v>
      </c>
    </row>
    <row r="23" spans="1:8" ht="11.25">
      <c r="A23" s="177">
        <v>18</v>
      </c>
      <c r="B23" s="173" t="s">
        <v>86</v>
      </c>
      <c r="C23" s="182">
        <v>6</v>
      </c>
      <c r="D23" s="183"/>
      <c r="E23" s="194">
        <v>1</v>
      </c>
      <c r="F23" s="212"/>
      <c r="G23" s="176">
        <f t="shared" si="0"/>
        <v>7</v>
      </c>
      <c r="H23" s="183" t="str">
        <f t="shared" si="1"/>
        <v> </v>
      </c>
    </row>
    <row r="24" spans="1:8" ht="11.25">
      <c r="A24" s="177">
        <v>19</v>
      </c>
      <c r="B24" s="173" t="s">
        <v>87</v>
      </c>
      <c r="C24" s="182">
        <v>1</v>
      </c>
      <c r="D24" s="183"/>
      <c r="E24" s="194">
        <v>0</v>
      </c>
      <c r="F24" s="212"/>
      <c r="G24" s="176">
        <f t="shared" si="0"/>
        <v>1</v>
      </c>
      <c r="H24" s="183" t="str">
        <f t="shared" si="1"/>
        <v> </v>
      </c>
    </row>
    <row r="25" spans="1:8" ht="11.25">
      <c r="A25" s="177" t="s">
        <v>88</v>
      </c>
      <c r="B25" s="173" t="s">
        <v>89</v>
      </c>
      <c r="C25" s="182">
        <v>0</v>
      </c>
      <c r="D25" s="183"/>
      <c r="E25" s="194">
        <v>0</v>
      </c>
      <c r="F25" s="212"/>
      <c r="G25" s="176">
        <f t="shared" si="0"/>
        <v>0</v>
      </c>
      <c r="H25" s="183" t="str">
        <f t="shared" si="1"/>
        <v> </v>
      </c>
    </row>
    <row r="26" spans="1:8" ht="11.25">
      <c r="A26" s="177" t="s">
        <v>90</v>
      </c>
      <c r="B26" s="173" t="s">
        <v>91</v>
      </c>
      <c r="C26" s="182">
        <v>1</v>
      </c>
      <c r="D26" s="183"/>
      <c r="E26" s="194">
        <v>0</v>
      </c>
      <c r="F26" s="212"/>
      <c r="G26" s="176">
        <f t="shared" si="0"/>
        <v>1</v>
      </c>
      <c r="H26" s="183" t="str">
        <f t="shared" si="1"/>
        <v> </v>
      </c>
    </row>
    <row r="27" spans="1:8" ht="11.25">
      <c r="A27" s="177">
        <v>21</v>
      </c>
      <c r="B27" s="173" t="s">
        <v>92</v>
      </c>
      <c r="C27" s="182">
        <v>24</v>
      </c>
      <c r="D27" s="183"/>
      <c r="E27" s="194">
        <v>0</v>
      </c>
      <c r="F27" s="212"/>
      <c r="G27" s="176">
        <f t="shared" si="0"/>
        <v>24</v>
      </c>
      <c r="H27" s="183" t="str">
        <f t="shared" si="1"/>
        <v> </v>
      </c>
    </row>
    <row r="28" spans="1:8" ht="11.25">
      <c r="A28" s="177">
        <v>22</v>
      </c>
      <c r="B28" s="173" t="s">
        <v>93</v>
      </c>
      <c r="C28" s="182">
        <v>10</v>
      </c>
      <c r="D28" s="183"/>
      <c r="E28" s="194">
        <v>2</v>
      </c>
      <c r="F28" s="212"/>
      <c r="G28" s="176">
        <f t="shared" si="0"/>
        <v>12</v>
      </c>
      <c r="H28" s="183" t="str">
        <f t="shared" si="1"/>
        <v> </v>
      </c>
    </row>
    <row r="29" spans="1:8" ht="11.25">
      <c r="A29" s="177">
        <v>23</v>
      </c>
      <c r="B29" s="173" t="s">
        <v>94</v>
      </c>
      <c r="C29" s="182">
        <v>1</v>
      </c>
      <c r="D29" s="183"/>
      <c r="E29" s="194">
        <v>0</v>
      </c>
      <c r="F29" s="212"/>
      <c r="G29" s="176">
        <f t="shared" si="0"/>
        <v>1</v>
      </c>
      <c r="H29" s="183" t="str">
        <f t="shared" si="1"/>
        <v> </v>
      </c>
    </row>
    <row r="30" spans="1:8" ht="11.25">
      <c r="A30" s="177">
        <v>24</v>
      </c>
      <c r="B30" s="173" t="s">
        <v>95</v>
      </c>
      <c r="C30" s="182">
        <v>6</v>
      </c>
      <c r="D30" s="183"/>
      <c r="E30" s="194">
        <v>0</v>
      </c>
      <c r="F30" s="212"/>
      <c r="G30" s="176">
        <f t="shared" si="0"/>
        <v>6</v>
      </c>
      <c r="H30" s="183" t="str">
        <f t="shared" si="1"/>
        <v> </v>
      </c>
    </row>
    <row r="31" spans="1:8" ht="11.25">
      <c r="A31" s="177">
        <v>25</v>
      </c>
      <c r="B31" s="173" t="s">
        <v>96</v>
      </c>
      <c r="C31" s="182">
        <v>29</v>
      </c>
      <c r="D31" s="183"/>
      <c r="E31" s="194">
        <v>1</v>
      </c>
      <c r="F31" s="212"/>
      <c r="G31" s="176">
        <f t="shared" si="0"/>
        <v>30</v>
      </c>
      <c r="H31" s="183" t="str">
        <f t="shared" si="1"/>
        <v> </v>
      </c>
    </row>
    <row r="32" spans="1:8" ht="11.25">
      <c r="A32" s="177">
        <v>26</v>
      </c>
      <c r="B32" s="173" t="s">
        <v>97</v>
      </c>
      <c r="C32" s="182">
        <v>13</v>
      </c>
      <c r="D32" s="183"/>
      <c r="E32" s="194">
        <v>0</v>
      </c>
      <c r="F32" s="212"/>
      <c r="G32" s="176">
        <f t="shared" si="0"/>
        <v>13</v>
      </c>
      <c r="H32" s="183" t="str">
        <f t="shared" si="1"/>
        <v> </v>
      </c>
    </row>
    <row r="33" spans="1:8" ht="11.25">
      <c r="A33" s="177">
        <v>27</v>
      </c>
      <c r="B33" s="173" t="s">
        <v>98</v>
      </c>
      <c r="C33" s="182">
        <v>8</v>
      </c>
      <c r="D33" s="183"/>
      <c r="E33" s="194">
        <v>0</v>
      </c>
      <c r="F33" s="212"/>
      <c r="G33" s="176">
        <f t="shared" si="0"/>
        <v>8</v>
      </c>
      <c r="H33" s="183" t="str">
        <f t="shared" si="1"/>
        <v> </v>
      </c>
    </row>
    <row r="34" spans="1:8" ht="11.25">
      <c r="A34" s="177">
        <v>28</v>
      </c>
      <c r="B34" s="173" t="s">
        <v>99</v>
      </c>
      <c r="C34" s="182">
        <v>18</v>
      </c>
      <c r="D34" s="183"/>
      <c r="E34" s="194">
        <v>0</v>
      </c>
      <c r="F34" s="212"/>
      <c r="G34" s="176">
        <f t="shared" si="0"/>
        <v>18</v>
      </c>
      <c r="H34" s="183" t="str">
        <f t="shared" si="1"/>
        <v> </v>
      </c>
    </row>
    <row r="35" spans="1:8" ht="11.25">
      <c r="A35" s="177">
        <v>29</v>
      </c>
      <c r="B35" s="173" t="s">
        <v>100</v>
      </c>
      <c r="C35" s="182">
        <v>35</v>
      </c>
      <c r="D35" s="183"/>
      <c r="E35" s="194">
        <v>2</v>
      </c>
      <c r="F35" s="212"/>
      <c r="G35" s="176">
        <f t="shared" si="0"/>
        <v>37</v>
      </c>
      <c r="H35" s="183" t="str">
        <f t="shared" si="1"/>
        <v> </v>
      </c>
    </row>
    <row r="36" spans="1:8" ht="11.25">
      <c r="A36" s="177">
        <v>30</v>
      </c>
      <c r="B36" s="173" t="s">
        <v>101</v>
      </c>
      <c r="C36" s="182">
        <v>0</v>
      </c>
      <c r="D36" s="183"/>
      <c r="E36" s="194">
        <v>0</v>
      </c>
      <c r="F36" s="212"/>
      <c r="G36" s="176">
        <f t="shared" si="0"/>
        <v>0</v>
      </c>
      <c r="H36" s="183" t="str">
        <f t="shared" si="1"/>
        <v> </v>
      </c>
    </row>
    <row r="37" spans="1:8" ht="11.25">
      <c r="A37" s="177">
        <v>31</v>
      </c>
      <c r="B37" s="173" t="s">
        <v>102</v>
      </c>
      <c r="C37" s="182">
        <v>46</v>
      </c>
      <c r="D37" s="183"/>
      <c r="E37" s="194">
        <v>1</v>
      </c>
      <c r="F37" s="212"/>
      <c r="G37" s="176">
        <f t="shared" si="0"/>
        <v>47</v>
      </c>
      <c r="H37" s="183" t="str">
        <f t="shared" si="1"/>
        <v> </v>
      </c>
    </row>
    <row r="38" spans="1:8" ht="11.25">
      <c r="A38" s="177">
        <v>32</v>
      </c>
      <c r="B38" s="173" t="s">
        <v>103</v>
      </c>
      <c r="C38" s="182">
        <v>3</v>
      </c>
      <c r="D38" s="183"/>
      <c r="E38" s="194">
        <v>0</v>
      </c>
      <c r="F38" s="212"/>
      <c r="G38" s="176">
        <f t="shared" si="0"/>
        <v>3</v>
      </c>
      <c r="H38" s="183" t="str">
        <f t="shared" si="1"/>
        <v> </v>
      </c>
    </row>
    <row r="39" spans="1:8" ht="11.25">
      <c r="A39" s="177">
        <v>33</v>
      </c>
      <c r="B39" s="173" t="s">
        <v>104</v>
      </c>
      <c r="C39" s="182">
        <v>26</v>
      </c>
      <c r="D39" s="183"/>
      <c r="E39" s="194">
        <v>1</v>
      </c>
      <c r="F39" s="212"/>
      <c r="G39" s="176">
        <f t="shared" si="0"/>
        <v>27</v>
      </c>
      <c r="H39" s="183" t="str">
        <f t="shared" si="1"/>
        <v> </v>
      </c>
    </row>
    <row r="40" spans="1:8" ht="11.25">
      <c r="A40" s="177">
        <v>34</v>
      </c>
      <c r="B40" s="173" t="s">
        <v>105</v>
      </c>
      <c r="C40" s="182">
        <v>5</v>
      </c>
      <c r="D40" s="183"/>
      <c r="E40" s="194">
        <v>0</v>
      </c>
      <c r="F40" s="212"/>
      <c r="G40" s="176">
        <f t="shared" si="0"/>
        <v>5</v>
      </c>
      <c r="H40" s="183" t="str">
        <f t="shared" si="1"/>
        <v> </v>
      </c>
    </row>
    <row r="41" spans="1:8" ht="11.25">
      <c r="A41" s="177">
        <v>35</v>
      </c>
      <c r="B41" s="173" t="s">
        <v>106</v>
      </c>
      <c r="C41" s="182">
        <v>35</v>
      </c>
      <c r="D41" s="183"/>
      <c r="E41" s="194">
        <v>33</v>
      </c>
      <c r="F41" s="212"/>
      <c r="G41" s="176">
        <f t="shared" si="0"/>
        <v>68</v>
      </c>
      <c r="H41" s="183" t="str">
        <f t="shared" si="1"/>
        <v> </v>
      </c>
    </row>
    <row r="42" spans="1:8" ht="11.25">
      <c r="A42" s="177">
        <v>36</v>
      </c>
      <c r="B42" s="173" t="s">
        <v>107</v>
      </c>
      <c r="C42" s="182">
        <v>13</v>
      </c>
      <c r="D42" s="183"/>
      <c r="E42" s="194">
        <v>0</v>
      </c>
      <c r="F42" s="212"/>
      <c r="G42" s="176">
        <f t="shared" si="0"/>
        <v>13</v>
      </c>
      <c r="H42" s="183" t="str">
        <f t="shared" si="1"/>
        <v> </v>
      </c>
    </row>
    <row r="43" spans="1:8" ht="11.25">
      <c r="A43" s="177">
        <v>37</v>
      </c>
      <c r="B43" s="173" t="s">
        <v>108</v>
      </c>
      <c r="C43" s="182">
        <v>12</v>
      </c>
      <c r="D43" s="183"/>
      <c r="E43" s="194">
        <v>0</v>
      </c>
      <c r="F43" s="212"/>
      <c r="G43" s="176">
        <f t="shared" si="0"/>
        <v>12</v>
      </c>
      <c r="H43" s="183" t="str">
        <f t="shared" si="1"/>
        <v> </v>
      </c>
    </row>
    <row r="44" spans="1:8" ht="11.25">
      <c r="A44" s="177">
        <v>38</v>
      </c>
      <c r="B44" s="173" t="s">
        <v>109</v>
      </c>
      <c r="C44" s="182">
        <v>110</v>
      </c>
      <c r="D44" s="183"/>
      <c r="E44" s="194">
        <v>5</v>
      </c>
      <c r="F44" s="212"/>
      <c r="G44" s="176">
        <f t="shared" si="0"/>
        <v>115</v>
      </c>
      <c r="H44" s="183" t="str">
        <f t="shared" si="1"/>
        <v> </v>
      </c>
    </row>
    <row r="45" spans="1:8" ht="11.25">
      <c r="A45" s="177">
        <v>39</v>
      </c>
      <c r="B45" s="173" t="s">
        <v>110</v>
      </c>
      <c r="C45" s="182">
        <v>2</v>
      </c>
      <c r="D45" s="183"/>
      <c r="E45" s="194">
        <v>0</v>
      </c>
      <c r="F45" s="212"/>
      <c r="G45" s="176">
        <f t="shared" si="0"/>
        <v>2</v>
      </c>
      <c r="H45" s="183" t="str">
        <f t="shared" si="1"/>
        <v> </v>
      </c>
    </row>
    <row r="46" spans="1:8" ht="11.25">
      <c r="A46" s="177">
        <v>40</v>
      </c>
      <c r="B46" s="173" t="s">
        <v>111</v>
      </c>
      <c r="C46" s="182">
        <v>4</v>
      </c>
      <c r="D46" s="183"/>
      <c r="E46" s="194">
        <v>0</v>
      </c>
      <c r="F46" s="212"/>
      <c r="G46" s="176">
        <f t="shared" si="0"/>
        <v>4</v>
      </c>
      <c r="H46" s="183" t="str">
        <f t="shared" si="1"/>
        <v> </v>
      </c>
    </row>
    <row r="47" spans="1:8" ht="11.25">
      <c r="A47" s="177">
        <v>41</v>
      </c>
      <c r="B47" s="173" t="s">
        <v>112</v>
      </c>
      <c r="C47" s="182">
        <v>19</v>
      </c>
      <c r="D47" s="183"/>
      <c r="E47" s="194">
        <v>0</v>
      </c>
      <c r="F47" s="212"/>
      <c r="G47" s="176">
        <f t="shared" si="0"/>
        <v>19</v>
      </c>
      <c r="H47" s="183" t="str">
        <f t="shared" si="1"/>
        <v> </v>
      </c>
    </row>
    <row r="48" spans="1:8" ht="11.25">
      <c r="A48" s="177">
        <v>42</v>
      </c>
      <c r="B48" s="173" t="s">
        <v>113</v>
      </c>
      <c r="C48" s="182">
        <v>7</v>
      </c>
      <c r="D48" s="183"/>
      <c r="E48" s="194">
        <v>0</v>
      </c>
      <c r="F48" s="212"/>
      <c r="G48" s="176">
        <f t="shared" si="0"/>
        <v>7</v>
      </c>
      <c r="H48" s="183" t="str">
        <f t="shared" si="1"/>
        <v> </v>
      </c>
    </row>
    <row r="49" spans="1:8" ht="11.25">
      <c r="A49" s="177">
        <v>43</v>
      </c>
      <c r="B49" s="173" t="s">
        <v>114</v>
      </c>
      <c r="C49" s="182">
        <v>7</v>
      </c>
      <c r="D49" s="183"/>
      <c r="E49" s="194">
        <v>1</v>
      </c>
      <c r="F49" s="212"/>
      <c r="G49" s="176">
        <f t="shared" si="0"/>
        <v>8</v>
      </c>
      <c r="H49" s="183" t="str">
        <f t="shared" si="1"/>
        <v> </v>
      </c>
    </row>
    <row r="50" spans="1:8" ht="11.25">
      <c r="A50" s="177">
        <v>44</v>
      </c>
      <c r="B50" s="173" t="s">
        <v>115</v>
      </c>
      <c r="C50" s="182">
        <v>63</v>
      </c>
      <c r="D50" s="183"/>
      <c r="E50" s="194">
        <v>0</v>
      </c>
      <c r="F50" s="212"/>
      <c r="G50" s="176">
        <f t="shared" si="0"/>
        <v>63</v>
      </c>
      <c r="H50" s="183" t="str">
        <f t="shared" si="1"/>
        <v> </v>
      </c>
    </row>
    <row r="51" spans="1:8" ht="11.25">
      <c r="A51" s="177">
        <v>45</v>
      </c>
      <c r="B51" s="173" t="s">
        <v>116</v>
      </c>
      <c r="C51" s="182">
        <v>24</v>
      </c>
      <c r="D51" s="183"/>
      <c r="E51" s="194">
        <v>9</v>
      </c>
      <c r="F51" s="212"/>
      <c r="G51" s="176">
        <f t="shared" si="0"/>
        <v>33</v>
      </c>
      <c r="H51" s="183" t="str">
        <f t="shared" si="1"/>
        <v> </v>
      </c>
    </row>
    <row r="52" spans="1:8" ht="11.25">
      <c r="A52" s="177">
        <v>46</v>
      </c>
      <c r="B52" s="173" t="s">
        <v>117</v>
      </c>
      <c r="C52" s="182">
        <v>1</v>
      </c>
      <c r="D52" s="183"/>
      <c r="E52" s="194">
        <v>0</v>
      </c>
      <c r="F52" s="212"/>
      <c r="G52" s="176">
        <f t="shared" si="0"/>
        <v>1</v>
      </c>
      <c r="H52" s="183" t="str">
        <f t="shared" si="1"/>
        <v> </v>
      </c>
    </row>
    <row r="53" spans="1:8" ht="11.25">
      <c r="A53" s="177">
        <v>47</v>
      </c>
      <c r="B53" s="173" t="s">
        <v>118</v>
      </c>
      <c r="C53" s="182">
        <v>8</v>
      </c>
      <c r="D53" s="183"/>
      <c r="E53" s="194">
        <v>0</v>
      </c>
      <c r="F53" s="212"/>
      <c r="G53" s="176">
        <f t="shared" si="0"/>
        <v>8</v>
      </c>
      <c r="H53" s="183" t="str">
        <f t="shared" si="1"/>
        <v> </v>
      </c>
    </row>
    <row r="54" spans="1:8" ht="11.25">
      <c r="A54" s="177">
        <v>48</v>
      </c>
      <c r="B54" s="173" t="s">
        <v>119</v>
      </c>
      <c r="C54" s="182">
        <v>0</v>
      </c>
      <c r="D54" s="183"/>
      <c r="E54" s="194">
        <v>0</v>
      </c>
      <c r="F54" s="212"/>
      <c r="G54" s="176">
        <f t="shared" si="0"/>
        <v>0</v>
      </c>
      <c r="H54" s="183" t="str">
        <f t="shared" si="1"/>
        <v> </v>
      </c>
    </row>
    <row r="55" spans="1:8" ht="11.25">
      <c r="A55" s="177">
        <v>49</v>
      </c>
      <c r="B55" s="173" t="s">
        <v>120</v>
      </c>
      <c r="C55" s="182">
        <v>52</v>
      </c>
      <c r="D55" s="183"/>
      <c r="E55" s="194">
        <v>1</v>
      </c>
      <c r="F55" s="212"/>
      <c r="G55" s="176">
        <f t="shared" si="0"/>
        <v>53</v>
      </c>
      <c r="H55" s="183" t="str">
        <f t="shared" si="1"/>
        <v> </v>
      </c>
    </row>
    <row r="56" spans="1:8" ht="11.25">
      <c r="A56" s="177">
        <v>50</v>
      </c>
      <c r="B56" s="173" t="s">
        <v>121</v>
      </c>
      <c r="C56" s="182">
        <v>5</v>
      </c>
      <c r="D56" s="183"/>
      <c r="E56" s="194">
        <v>0</v>
      </c>
      <c r="F56" s="212"/>
      <c r="G56" s="176">
        <f t="shared" si="0"/>
        <v>5</v>
      </c>
      <c r="H56" s="183" t="str">
        <f t="shared" si="1"/>
        <v> </v>
      </c>
    </row>
    <row r="57" spans="1:8" ht="11.25">
      <c r="A57" s="177">
        <v>51</v>
      </c>
      <c r="B57" s="173" t="s">
        <v>122</v>
      </c>
      <c r="C57" s="182">
        <v>8</v>
      </c>
      <c r="D57" s="183"/>
      <c r="E57" s="194">
        <v>1</v>
      </c>
      <c r="F57" s="212"/>
      <c r="G57" s="176">
        <f t="shared" si="0"/>
        <v>9</v>
      </c>
      <c r="H57" s="183" t="str">
        <f t="shared" si="1"/>
        <v> </v>
      </c>
    </row>
    <row r="58" spans="1:8" ht="11.25">
      <c r="A58" s="184">
        <v>52</v>
      </c>
      <c r="B58" s="185" t="s">
        <v>123</v>
      </c>
      <c r="C58" s="191">
        <v>2</v>
      </c>
      <c r="D58" s="192"/>
      <c r="E58" s="217">
        <v>0</v>
      </c>
      <c r="F58" s="216"/>
      <c r="G58" s="188">
        <f t="shared" si="0"/>
        <v>2</v>
      </c>
      <c r="H58" s="192" t="str">
        <f t="shared" si="1"/>
        <v> </v>
      </c>
    </row>
    <row r="59" spans="1:8" ht="11.25">
      <c r="A59" s="200" t="s">
        <v>181</v>
      </c>
      <c r="C59" s="194"/>
      <c r="D59" s="193"/>
      <c r="E59" s="194"/>
      <c r="F59" s="218"/>
      <c r="G59" s="176"/>
      <c r="H59" s="195"/>
    </row>
    <row r="60" spans="3:7" ht="13.5" customHeight="1">
      <c r="C60" s="204"/>
      <c r="D60" s="195"/>
      <c r="E60" s="230"/>
      <c r="F60" s="231"/>
      <c r="G60" s="173"/>
    </row>
    <row r="61" spans="1:8" ht="15" customHeight="1">
      <c r="A61" s="521" t="s">
        <v>64</v>
      </c>
      <c r="B61" s="522"/>
      <c r="C61" s="532" t="s">
        <v>185</v>
      </c>
      <c r="D61" s="533"/>
      <c r="E61" s="533"/>
      <c r="F61" s="534"/>
      <c r="G61" s="510" t="s">
        <v>186</v>
      </c>
      <c r="H61" s="511"/>
    </row>
    <row r="62" spans="1:8" ht="15.75" customHeight="1">
      <c r="A62" s="523"/>
      <c r="B62" s="524"/>
      <c r="C62" s="535"/>
      <c r="D62" s="536"/>
      <c r="E62" s="536"/>
      <c r="F62" s="529"/>
      <c r="G62" s="516"/>
      <c r="H62" s="513"/>
    </row>
    <row r="63" spans="1:8" ht="22.5" customHeight="1">
      <c r="A63" s="519"/>
      <c r="B63" s="518"/>
      <c r="C63" s="530" t="s">
        <v>184</v>
      </c>
      <c r="D63" s="531"/>
      <c r="E63" s="528" t="s">
        <v>14</v>
      </c>
      <c r="F63" s="529"/>
      <c r="G63" s="517"/>
      <c r="H63" s="515"/>
    </row>
    <row r="64" spans="1:8" ht="11.25">
      <c r="A64" s="177">
        <v>53</v>
      </c>
      <c r="B64" s="173" t="s">
        <v>125</v>
      </c>
      <c r="C64" s="211">
        <v>15</v>
      </c>
      <c r="D64" s="183"/>
      <c r="E64" s="194">
        <v>1</v>
      </c>
      <c r="F64" s="212"/>
      <c r="G64" s="176">
        <f>C64+E64</f>
        <v>16</v>
      </c>
      <c r="H64" s="183" t="str">
        <f aca="true" t="shared" si="2" ref="H64:H110">IF(OR(D64="(e)",F64="(e)"),"(e)"," ")</f>
        <v> </v>
      </c>
    </row>
    <row r="65" spans="1:8" ht="11.25">
      <c r="A65" s="177">
        <v>54</v>
      </c>
      <c r="B65" s="173" t="s">
        <v>126</v>
      </c>
      <c r="C65" s="211">
        <v>14</v>
      </c>
      <c r="D65" s="183"/>
      <c r="E65" s="194">
        <v>2</v>
      </c>
      <c r="F65" s="212"/>
      <c r="G65" s="176">
        <f aca="true" t="shared" si="3" ref="G65:G110">C65+E65</f>
        <v>16</v>
      </c>
      <c r="H65" s="183" t="str">
        <f t="shared" si="2"/>
        <v> </v>
      </c>
    </row>
    <row r="66" spans="1:8" ht="11.25">
      <c r="A66" s="177">
        <v>55</v>
      </c>
      <c r="B66" s="173" t="s">
        <v>127</v>
      </c>
      <c r="C66" s="211">
        <v>4</v>
      </c>
      <c r="D66" s="183"/>
      <c r="E66" s="194">
        <v>0</v>
      </c>
      <c r="F66" s="212"/>
      <c r="G66" s="176">
        <f t="shared" si="3"/>
        <v>4</v>
      </c>
      <c r="H66" s="183" t="str">
        <f t="shared" si="2"/>
        <v> </v>
      </c>
    </row>
    <row r="67" spans="1:8" ht="11.25">
      <c r="A67" s="177">
        <v>56</v>
      </c>
      <c r="B67" s="173" t="s">
        <v>128</v>
      </c>
      <c r="C67" s="211">
        <v>15</v>
      </c>
      <c r="D67" s="183"/>
      <c r="E67" s="194">
        <v>0</v>
      </c>
      <c r="F67" s="212"/>
      <c r="G67" s="176">
        <f t="shared" si="3"/>
        <v>15</v>
      </c>
      <c r="H67" s="183" t="str">
        <f t="shared" si="2"/>
        <v> </v>
      </c>
    </row>
    <row r="68" spans="1:8" ht="11.25">
      <c r="A68" s="177">
        <v>57</v>
      </c>
      <c r="B68" s="173" t="s">
        <v>129</v>
      </c>
      <c r="C68" s="211">
        <v>31</v>
      </c>
      <c r="D68" s="183"/>
      <c r="E68" s="194">
        <v>3</v>
      </c>
      <c r="F68" s="212"/>
      <c r="G68" s="176">
        <f t="shared" si="3"/>
        <v>34</v>
      </c>
      <c r="H68" s="183" t="str">
        <f t="shared" si="2"/>
        <v> </v>
      </c>
    </row>
    <row r="69" spans="1:8" ht="11.25">
      <c r="A69" s="177">
        <v>58</v>
      </c>
      <c r="B69" s="173" t="s">
        <v>130</v>
      </c>
      <c r="C69" s="211">
        <v>15</v>
      </c>
      <c r="D69" s="183" t="s">
        <v>180</v>
      </c>
      <c r="E69" s="194">
        <v>0</v>
      </c>
      <c r="F69" s="212" t="s">
        <v>180</v>
      </c>
      <c r="G69" s="176">
        <f t="shared" si="3"/>
        <v>15</v>
      </c>
      <c r="H69" s="183" t="str">
        <f t="shared" si="2"/>
        <v>(e)</v>
      </c>
    </row>
    <row r="70" spans="1:8" ht="11.25">
      <c r="A70" s="177">
        <v>59</v>
      </c>
      <c r="B70" s="173" t="s">
        <v>131</v>
      </c>
      <c r="C70" s="211">
        <v>144</v>
      </c>
      <c r="D70" s="183"/>
      <c r="E70" s="194">
        <v>2</v>
      </c>
      <c r="F70" s="212"/>
      <c r="G70" s="176">
        <f t="shared" si="3"/>
        <v>146</v>
      </c>
      <c r="H70" s="183" t="str">
        <f t="shared" si="2"/>
        <v> </v>
      </c>
    </row>
    <row r="71" spans="1:8" ht="11.25">
      <c r="A71" s="177">
        <v>60</v>
      </c>
      <c r="B71" s="173" t="s">
        <v>132</v>
      </c>
      <c r="C71" s="211">
        <v>53</v>
      </c>
      <c r="D71" s="183"/>
      <c r="E71" s="194">
        <v>0</v>
      </c>
      <c r="F71" s="212"/>
      <c r="G71" s="176">
        <f t="shared" si="3"/>
        <v>53</v>
      </c>
      <c r="H71" s="183" t="str">
        <f t="shared" si="2"/>
        <v> </v>
      </c>
    </row>
    <row r="72" spans="1:8" ht="11.25">
      <c r="A72" s="177">
        <v>61</v>
      </c>
      <c r="B72" s="173" t="s">
        <v>133</v>
      </c>
      <c r="C72" s="211">
        <v>11</v>
      </c>
      <c r="D72" s="183"/>
      <c r="E72" s="194">
        <v>0</v>
      </c>
      <c r="F72" s="212"/>
      <c r="G72" s="176">
        <f t="shared" si="3"/>
        <v>11</v>
      </c>
      <c r="H72" s="183" t="str">
        <f t="shared" si="2"/>
        <v> </v>
      </c>
    </row>
    <row r="73" spans="1:8" ht="11.25">
      <c r="A73" s="177">
        <v>62</v>
      </c>
      <c r="B73" s="173" t="s">
        <v>134</v>
      </c>
      <c r="C73" s="211">
        <v>46</v>
      </c>
      <c r="D73" s="183"/>
      <c r="E73" s="194">
        <v>0</v>
      </c>
      <c r="F73" s="212"/>
      <c r="G73" s="176">
        <f t="shared" si="3"/>
        <v>46</v>
      </c>
      <c r="H73" s="183" t="str">
        <f t="shared" si="2"/>
        <v> </v>
      </c>
    </row>
    <row r="74" spans="1:8" ht="11.25">
      <c r="A74" s="177">
        <v>63</v>
      </c>
      <c r="B74" s="173" t="s">
        <v>135</v>
      </c>
      <c r="C74" s="211">
        <v>5</v>
      </c>
      <c r="D74" s="183"/>
      <c r="E74" s="194">
        <v>0</v>
      </c>
      <c r="F74" s="212"/>
      <c r="G74" s="176">
        <f t="shared" si="3"/>
        <v>5</v>
      </c>
      <c r="H74" s="183" t="str">
        <f t="shared" si="2"/>
        <v> </v>
      </c>
    </row>
    <row r="75" spans="1:8" ht="11.25">
      <c r="A75" s="177">
        <v>64</v>
      </c>
      <c r="B75" s="173" t="s">
        <v>136</v>
      </c>
      <c r="C75" s="211">
        <v>2</v>
      </c>
      <c r="D75" s="183"/>
      <c r="E75" s="194">
        <v>0</v>
      </c>
      <c r="F75" s="212"/>
      <c r="G75" s="176">
        <f t="shared" si="3"/>
        <v>2</v>
      </c>
      <c r="H75" s="183" t="str">
        <f t="shared" si="2"/>
        <v> </v>
      </c>
    </row>
    <row r="76" spans="1:8" ht="11.25">
      <c r="A76" s="177">
        <v>65</v>
      </c>
      <c r="B76" s="173" t="s">
        <v>137</v>
      </c>
      <c r="C76" s="211">
        <v>3.614408014439379</v>
      </c>
      <c r="D76" s="183" t="s">
        <v>180</v>
      </c>
      <c r="E76" s="194">
        <v>0</v>
      </c>
      <c r="F76" s="212" t="s">
        <v>180</v>
      </c>
      <c r="G76" s="176">
        <f t="shared" si="3"/>
        <v>3.614408014439379</v>
      </c>
      <c r="H76" s="183" t="str">
        <f t="shared" si="2"/>
        <v>(e)</v>
      </c>
    </row>
    <row r="77" spans="1:8" ht="11.25">
      <c r="A77" s="177">
        <v>66</v>
      </c>
      <c r="B77" s="173" t="s">
        <v>138</v>
      </c>
      <c r="C77" s="211">
        <v>9</v>
      </c>
      <c r="D77" s="183"/>
      <c r="E77" s="194">
        <v>2</v>
      </c>
      <c r="F77" s="212"/>
      <c r="G77" s="176">
        <f t="shared" si="3"/>
        <v>11</v>
      </c>
      <c r="H77" s="183" t="str">
        <f t="shared" si="2"/>
        <v> </v>
      </c>
    </row>
    <row r="78" spans="1:8" ht="11.25">
      <c r="A78" s="177">
        <v>67</v>
      </c>
      <c r="B78" s="173" t="s">
        <v>139</v>
      </c>
      <c r="C78" s="211">
        <v>44</v>
      </c>
      <c r="D78" s="183"/>
      <c r="E78" s="194">
        <v>3</v>
      </c>
      <c r="F78" s="212"/>
      <c r="G78" s="176">
        <f t="shared" si="3"/>
        <v>47</v>
      </c>
      <c r="H78" s="183" t="str">
        <f t="shared" si="2"/>
        <v> </v>
      </c>
    </row>
    <row r="79" spans="1:8" ht="11.25">
      <c r="A79" s="177">
        <v>68</v>
      </c>
      <c r="B79" s="173" t="s">
        <v>140</v>
      </c>
      <c r="C79" s="211">
        <v>14</v>
      </c>
      <c r="D79" s="183"/>
      <c r="E79" s="194">
        <v>0</v>
      </c>
      <c r="F79" s="212"/>
      <c r="G79" s="176">
        <f t="shared" si="3"/>
        <v>14</v>
      </c>
      <c r="H79" s="183" t="str">
        <f t="shared" si="2"/>
        <v> </v>
      </c>
    </row>
    <row r="80" spans="1:8" ht="11.25">
      <c r="A80" s="177">
        <v>69</v>
      </c>
      <c r="B80" s="173" t="s">
        <v>141</v>
      </c>
      <c r="C80" s="211">
        <v>0</v>
      </c>
      <c r="D80" s="183" t="s">
        <v>180</v>
      </c>
      <c r="E80" s="194">
        <v>0</v>
      </c>
      <c r="F80" s="212" t="s">
        <v>180</v>
      </c>
      <c r="G80" s="176">
        <f t="shared" si="3"/>
        <v>0</v>
      </c>
      <c r="H80" s="183" t="str">
        <f t="shared" si="2"/>
        <v>(e)</v>
      </c>
    </row>
    <row r="81" spans="1:8" ht="11.25">
      <c r="A81" s="177">
        <v>70</v>
      </c>
      <c r="B81" s="173" t="s">
        <v>142</v>
      </c>
      <c r="C81" s="211">
        <v>0</v>
      </c>
      <c r="D81" s="183"/>
      <c r="E81" s="194">
        <v>0</v>
      </c>
      <c r="F81" s="212"/>
      <c r="G81" s="176">
        <f t="shared" si="3"/>
        <v>0</v>
      </c>
      <c r="H81" s="183" t="str">
        <f t="shared" si="2"/>
        <v> </v>
      </c>
    </row>
    <row r="82" spans="1:8" ht="11.25">
      <c r="A82" s="177">
        <v>71</v>
      </c>
      <c r="B82" s="173" t="s">
        <v>143</v>
      </c>
      <c r="C82" s="211">
        <v>36</v>
      </c>
      <c r="D82" s="183"/>
      <c r="E82" s="194">
        <v>0</v>
      </c>
      <c r="F82" s="212"/>
      <c r="G82" s="176">
        <f t="shared" si="3"/>
        <v>36</v>
      </c>
      <c r="H82" s="183" t="str">
        <f t="shared" si="2"/>
        <v> </v>
      </c>
    </row>
    <row r="83" spans="1:8" ht="11.25">
      <c r="A83" s="177">
        <v>72</v>
      </c>
      <c r="B83" s="173" t="s">
        <v>144</v>
      </c>
      <c r="C83" s="211">
        <v>23</v>
      </c>
      <c r="D83" s="183"/>
      <c r="E83" s="194">
        <v>0</v>
      </c>
      <c r="F83" s="212"/>
      <c r="G83" s="176">
        <f t="shared" si="3"/>
        <v>23</v>
      </c>
      <c r="H83" s="183" t="str">
        <f t="shared" si="2"/>
        <v> </v>
      </c>
    </row>
    <row r="84" spans="1:8" ht="11.25">
      <c r="A84" s="177">
        <v>73</v>
      </c>
      <c r="B84" s="173" t="s">
        <v>145</v>
      </c>
      <c r="C84" s="211">
        <v>7</v>
      </c>
      <c r="D84" s="183"/>
      <c r="E84" s="194">
        <v>0</v>
      </c>
      <c r="F84" s="212"/>
      <c r="G84" s="176">
        <f t="shared" si="3"/>
        <v>7</v>
      </c>
      <c r="H84" s="183" t="str">
        <f t="shared" si="2"/>
        <v> </v>
      </c>
    </row>
    <row r="85" spans="1:8" ht="11.25">
      <c r="A85" s="177">
        <v>74</v>
      </c>
      <c r="B85" s="173" t="s">
        <v>146</v>
      </c>
      <c r="C85" s="211">
        <v>17</v>
      </c>
      <c r="D85" s="183"/>
      <c r="E85" s="194">
        <v>3</v>
      </c>
      <c r="F85" s="212"/>
      <c r="G85" s="176">
        <f t="shared" si="3"/>
        <v>20</v>
      </c>
      <c r="H85" s="183" t="str">
        <f t="shared" si="2"/>
        <v> </v>
      </c>
    </row>
    <row r="86" spans="1:8" ht="11.25">
      <c r="A86" s="177">
        <v>75</v>
      </c>
      <c r="B86" s="173" t="s">
        <v>147</v>
      </c>
      <c r="C86" s="211">
        <v>181</v>
      </c>
      <c r="D86" s="183"/>
      <c r="E86" s="194">
        <v>0</v>
      </c>
      <c r="F86" s="212"/>
      <c r="G86" s="176">
        <f t="shared" si="3"/>
        <v>181</v>
      </c>
      <c r="H86" s="183" t="str">
        <f t="shared" si="2"/>
        <v> </v>
      </c>
    </row>
    <row r="87" spans="1:8" ht="11.25">
      <c r="A87" s="177">
        <v>76</v>
      </c>
      <c r="B87" s="173" t="s">
        <v>148</v>
      </c>
      <c r="C87" s="211">
        <v>58</v>
      </c>
      <c r="D87" s="183"/>
      <c r="E87" s="194">
        <v>2</v>
      </c>
      <c r="F87" s="212"/>
      <c r="G87" s="176">
        <f t="shared" si="3"/>
        <v>60</v>
      </c>
      <c r="H87" s="183" t="str">
        <f t="shared" si="2"/>
        <v> </v>
      </c>
    </row>
    <row r="88" spans="1:8" ht="11.25">
      <c r="A88" s="177">
        <v>77</v>
      </c>
      <c r="B88" s="173" t="s">
        <v>149</v>
      </c>
      <c r="C88" s="211">
        <v>31</v>
      </c>
      <c r="D88" s="183"/>
      <c r="E88" s="194">
        <v>0</v>
      </c>
      <c r="F88" s="212"/>
      <c r="G88" s="176">
        <f t="shared" si="3"/>
        <v>31</v>
      </c>
      <c r="H88" s="183" t="str">
        <f t="shared" si="2"/>
        <v> </v>
      </c>
    </row>
    <row r="89" spans="1:8" ht="11.25">
      <c r="A89" s="177">
        <v>78</v>
      </c>
      <c r="B89" s="173" t="s">
        <v>150</v>
      </c>
      <c r="C89" s="211">
        <v>61</v>
      </c>
      <c r="D89" s="183" t="s">
        <v>180</v>
      </c>
      <c r="E89" s="194">
        <v>7</v>
      </c>
      <c r="F89" s="212" t="s">
        <v>180</v>
      </c>
      <c r="G89" s="176">
        <f t="shared" si="3"/>
        <v>68</v>
      </c>
      <c r="H89" s="183" t="str">
        <f t="shared" si="2"/>
        <v>(e)</v>
      </c>
    </row>
    <row r="90" spans="1:8" ht="11.25">
      <c r="A90" s="177">
        <v>79</v>
      </c>
      <c r="B90" s="173" t="s">
        <v>151</v>
      </c>
      <c r="C90" s="211">
        <v>9</v>
      </c>
      <c r="D90" s="183"/>
      <c r="E90" s="194">
        <v>0</v>
      </c>
      <c r="F90" s="212"/>
      <c r="G90" s="176">
        <f t="shared" si="3"/>
        <v>9</v>
      </c>
      <c r="H90" s="183" t="str">
        <f t="shared" si="2"/>
        <v> </v>
      </c>
    </row>
    <row r="91" spans="1:8" ht="11.25">
      <c r="A91" s="177">
        <v>80</v>
      </c>
      <c r="B91" s="173" t="s">
        <v>152</v>
      </c>
      <c r="C91" s="211">
        <v>2</v>
      </c>
      <c r="D91" s="183"/>
      <c r="E91" s="194">
        <v>0</v>
      </c>
      <c r="F91" s="212"/>
      <c r="G91" s="176">
        <f t="shared" si="3"/>
        <v>2</v>
      </c>
      <c r="H91" s="183" t="str">
        <f t="shared" si="2"/>
        <v> </v>
      </c>
    </row>
    <row r="92" spans="1:8" ht="11.25">
      <c r="A92" s="177">
        <v>81</v>
      </c>
      <c r="B92" s="173" t="s">
        <v>153</v>
      </c>
      <c r="C92" s="211">
        <v>7</v>
      </c>
      <c r="D92" s="183"/>
      <c r="E92" s="194">
        <v>0</v>
      </c>
      <c r="F92" s="212"/>
      <c r="G92" s="176">
        <f t="shared" si="3"/>
        <v>7</v>
      </c>
      <c r="H92" s="183" t="str">
        <f t="shared" si="2"/>
        <v> </v>
      </c>
    </row>
    <row r="93" spans="1:8" ht="11.25">
      <c r="A93" s="177">
        <v>82</v>
      </c>
      <c r="B93" s="173" t="s">
        <v>154</v>
      </c>
      <c r="C93" s="211">
        <v>0</v>
      </c>
      <c r="D93" s="183"/>
      <c r="E93" s="194">
        <v>0</v>
      </c>
      <c r="F93" s="212"/>
      <c r="G93" s="176">
        <f t="shared" si="3"/>
        <v>0</v>
      </c>
      <c r="H93" s="183" t="str">
        <f t="shared" si="2"/>
        <v> </v>
      </c>
    </row>
    <row r="94" spans="1:8" ht="11.25">
      <c r="A94" s="177">
        <v>83</v>
      </c>
      <c r="B94" s="173" t="s">
        <v>155</v>
      </c>
      <c r="C94" s="211">
        <v>11</v>
      </c>
      <c r="D94" s="183"/>
      <c r="E94" s="194">
        <v>4</v>
      </c>
      <c r="F94" s="212"/>
      <c r="G94" s="176">
        <f t="shared" si="3"/>
        <v>15</v>
      </c>
      <c r="H94" s="183" t="str">
        <f t="shared" si="2"/>
        <v> </v>
      </c>
    </row>
    <row r="95" spans="1:8" ht="11.25">
      <c r="A95" s="177">
        <v>84</v>
      </c>
      <c r="B95" s="173" t="s">
        <v>156</v>
      </c>
      <c r="C95" s="211">
        <v>12</v>
      </c>
      <c r="D95" s="183"/>
      <c r="E95" s="194">
        <v>0</v>
      </c>
      <c r="F95" s="212"/>
      <c r="G95" s="176">
        <f t="shared" si="3"/>
        <v>12</v>
      </c>
      <c r="H95" s="183" t="str">
        <f t="shared" si="2"/>
        <v> </v>
      </c>
    </row>
    <row r="96" spans="1:8" ht="11.25">
      <c r="A96" s="177">
        <v>85</v>
      </c>
      <c r="B96" s="173" t="s">
        <v>157</v>
      </c>
      <c r="C96" s="211">
        <v>9</v>
      </c>
      <c r="D96" s="183"/>
      <c r="E96" s="194">
        <v>0</v>
      </c>
      <c r="F96" s="212"/>
      <c r="G96" s="176">
        <f t="shared" si="3"/>
        <v>9</v>
      </c>
      <c r="H96" s="183" t="str">
        <f t="shared" si="2"/>
        <v> </v>
      </c>
    </row>
    <row r="97" spans="1:8" ht="11.25">
      <c r="A97" s="177">
        <v>86</v>
      </c>
      <c r="B97" s="173" t="s">
        <v>158</v>
      </c>
      <c r="C97" s="211">
        <v>2</v>
      </c>
      <c r="D97" s="183"/>
      <c r="E97" s="194">
        <v>5</v>
      </c>
      <c r="F97" s="212"/>
      <c r="G97" s="176">
        <f t="shared" si="3"/>
        <v>7</v>
      </c>
      <c r="H97" s="183" t="str">
        <f t="shared" si="2"/>
        <v> </v>
      </c>
    </row>
    <row r="98" spans="1:8" ht="11.25">
      <c r="A98" s="177">
        <v>87</v>
      </c>
      <c r="B98" s="173" t="s">
        <v>159</v>
      </c>
      <c r="C98" s="211">
        <v>0</v>
      </c>
      <c r="D98" s="183"/>
      <c r="E98" s="194">
        <v>1</v>
      </c>
      <c r="F98" s="212"/>
      <c r="G98" s="176">
        <f t="shared" si="3"/>
        <v>1</v>
      </c>
      <c r="H98" s="183" t="str">
        <f t="shared" si="2"/>
        <v> </v>
      </c>
    </row>
    <row r="99" spans="1:8" ht="11.25">
      <c r="A99" s="177">
        <v>88</v>
      </c>
      <c r="B99" s="173" t="s">
        <v>160</v>
      </c>
      <c r="C99" s="211">
        <v>12</v>
      </c>
      <c r="D99" s="183"/>
      <c r="E99" s="194">
        <v>0</v>
      </c>
      <c r="F99" s="212"/>
      <c r="G99" s="176">
        <f t="shared" si="3"/>
        <v>12</v>
      </c>
      <c r="H99" s="183" t="str">
        <f t="shared" si="2"/>
        <v> </v>
      </c>
    </row>
    <row r="100" spans="1:8" ht="11.25">
      <c r="A100" s="177">
        <v>89</v>
      </c>
      <c r="B100" s="173" t="s">
        <v>161</v>
      </c>
      <c r="C100" s="211">
        <v>17</v>
      </c>
      <c r="D100" s="183"/>
      <c r="E100" s="194">
        <v>0</v>
      </c>
      <c r="F100" s="212"/>
      <c r="G100" s="176">
        <f t="shared" si="3"/>
        <v>17</v>
      </c>
      <c r="H100" s="183" t="str">
        <f t="shared" si="2"/>
        <v> </v>
      </c>
    </row>
    <row r="101" spans="1:8" ht="11.25">
      <c r="A101" s="177">
        <v>90</v>
      </c>
      <c r="B101" s="173" t="s">
        <v>162</v>
      </c>
      <c r="C101" s="211">
        <v>5</v>
      </c>
      <c r="D101" s="183"/>
      <c r="E101" s="194">
        <v>0</v>
      </c>
      <c r="F101" s="212"/>
      <c r="G101" s="176">
        <f t="shared" si="3"/>
        <v>5</v>
      </c>
      <c r="H101" s="183" t="str">
        <f t="shared" si="2"/>
        <v> </v>
      </c>
    </row>
    <row r="102" spans="1:8" ht="11.25">
      <c r="A102" s="177">
        <v>91</v>
      </c>
      <c r="B102" s="173" t="s">
        <v>163</v>
      </c>
      <c r="C102" s="211">
        <v>62</v>
      </c>
      <c r="D102" s="183"/>
      <c r="E102" s="194">
        <v>1</v>
      </c>
      <c r="F102" s="212"/>
      <c r="G102" s="176">
        <f t="shared" si="3"/>
        <v>63</v>
      </c>
      <c r="H102" s="183" t="str">
        <f t="shared" si="2"/>
        <v> </v>
      </c>
    </row>
    <row r="103" spans="1:8" ht="11.25">
      <c r="A103" s="177">
        <v>92</v>
      </c>
      <c r="B103" s="173" t="s">
        <v>164</v>
      </c>
      <c r="C103" s="211">
        <v>72</v>
      </c>
      <c r="D103" s="183"/>
      <c r="E103" s="194">
        <v>1</v>
      </c>
      <c r="F103" s="212"/>
      <c r="G103" s="176">
        <f t="shared" si="3"/>
        <v>73</v>
      </c>
      <c r="H103" s="183" t="str">
        <f t="shared" si="2"/>
        <v> </v>
      </c>
    </row>
    <row r="104" spans="1:8" ht="11.25">
      <c r="A104" s="177">
        <v>93</v>
      </c>
      <c r="B104" s="173" t="s">
        <v>165</v>
      </c>
      <c r="C104" s="211">
        <v>44</v>
      </c>
      <c r="D104" s="183"/>
      <c r="E104" s="194">
        <v>0</v>
      </c>
      <c r="F104" s="212"/>
      <c r="G104" s="176">
        <f t="shared" si="3"/>
        <v>44</v>
      </c>
      <c r="H104" s="183" t="str">
        <f t="shared" si="2"/>
        <v> </v>
      </c>
    </row>
    <row r="105" spans="1:8" ht="11.25">
      <c r="A105" s="177">
        <v>94</v>
      </c>
      <c r="B105" s="173" t="s">
        <v>166</v>
      </c>
      <c r="C105" s="211">
        <v>30</v>
      </c>
      <c r="D105" s="183"/>
      <c r="E105" s="194">
        <v>1</v>
      </c>
      <c r="F105" s="212"/>
      <c r="G105" s="176">
        <f t="shared" si="3"/>
        <v>31</v>
      </c>
      <c r="H105" s="183" t="str">
        <f t="shared" si="2"/>
        <v> </v>
      </c>
    </row>
    <row r="106" spans="1:8" ht="11.25">
      <c r="A106" s="177">
        <v>95</v>
      </c>
      <c r="B106" s="173" t="s">
        <v>167</v>
      </c>
      <c r="C106" s="211">
        <v>50</v>
      </c>
      <c r="D106" s="183"/>
      <c r="E106" s="194">
        <v>1</v>
      </c>
      <c r="F106" s="212"/>
      <c r="G106" s="176">
        <f t="shared" si="3"/>
        <v>51</v>
      </c>
      <c r="H106" s="183" t="str">
        <f t="shared" si="2"/>
        <v> </v>
      </c>
    </row>
    <row r="107" spans="1:8" ht="11.25">
      <c r="A107" s="220">
        <v>971</v>
      </c>
      <c r="B107" s="221" t="s">
        <v>168</v>
      </c>
      <c r="C107" s="222">
        <v>3</v>
      </c>
      <c r="D107" s="197"/>
      <c r="E107" s="225">
        <v>0</v>
      </c>
      <c r="F107" s="232"/>
      <c r="G107" s="233">
        <f t="shared" si="3"/>
        <v>3</v>
      </c>
      <c r="H107" s="197" t="str">
        <f t="shared" si="2"/>
        <v> </v>
      </c>
    </row>
    <row r="108" spans="1:8" ht="11.25">
      <c r="A108" s="177">
        <v>972</v>
      </c>
      <c r="B108" s="173" t="s">
        <v>169</v>
      </c>
      <c r="C108" s="211">
        <v>1</v>
      </c>
      <c r="D108" s="183"/>
      <c r="E108" s="194">
        <v>0</v>
      </c>
      <c r="F108" s="212"/>
      <c r="G108" s="176">
        <f t="shared" si="3"/>
        <v>1</v>
      </c>
      <c r="H108" s="183" t="str">
        <f t="shared" si="2"/>
        <v> </v>
      </c>
    </row>
    <row r="109" spans="1:8" ht="11.25">
      <c r="A109" s="177">
        <v>973</v>
      </c>
      <c r="B109" s="173" t="s">
        <v>170</v>
      </c>
      <c r="C109" s="211">
        <v>0</v>
      </c>
      <c r="D109" s="183"/>
      <c r="E109" s="194">
        <v>0</v>
      </c>
      <c r="F109" s="212"/>
      <c r="G109" s="176">
        <f t="shared" si="3"/>
        <v>0</v>
      </c>
      <c r="H109" s="183" t="str">
        <f t="shared" si="2"/>
        <v> </v>
      </c>
    </row>
    <row r="110" spans="1:8" ht="11.25">
      <c r="A110" s="184">
        <v>974</v>
      </c>
      <c r="B110" s="185" t="s">
        <v>171</v>
      </c>
      <c r="C110" s="215">
        <v>3</v>
      </c>
      <c r="D110" s="192"/>
      <c r="E110" s="217">
        <v>0</v>
      </c>
      <c r="F110" s="216"/>
      <c r="G110" s="188">
        <f t="shared" si="3"/>
        <v>3</v>
      </c>
      <c r="H110" s="192" t="str">
        <f t="shared" si="2"/>
        <v> </v>
      </c>
    </row>
    <row r="111" spans="3:6" ht="11.25">
      <c r="C111" s="173"/>
      <c r="D111" s="195"/>
      <c r="E111" s="173"/>
      <c r="F111" s="195"/>
    </row>
    <row r="112" spans="1:8" ht="11.25">
      <c r="A112" s="539" t="s">
        <v>172</v>
      </c>
      <c r="B112" s="540"/>
      <c r="C112" s="224">
        <f>SUM(C6:C58,C64:C106)</f>
        <v>1972.6144080144393</v>
      </c>
      <c r="D112" s="197"/>
      <c r="E112" s="233">
        <f>SUM(E6:E58,E64:E106)</f>
        <v>99</v>
      </c>
      <c r="F112" s="199"/>
      <c r="G112" s="224">
        <f>SUM(G6:G58,G64:G106)</f>
        <v>2071.6144080144395</v>
      </c>
      <c r="H112" s="197"/>
    </row>
    <row r="113" spans="1:8" ht="11.25">
      <c r="A113" s="505" t="s">
        <v>173</v>
      </c>
      <c r="B113" s="506"/>
      <c r="C113" s="181">
        <f>SUM(C107:C110)</f>
        <v>7</v>
      </c>
      <c r="D113" s="183"/>
      <c r="E113" s="176">
        <f>SUM(E107:E110)</f>
        <v>0</v>
      </c>
      <c r="F113" s="193"/>
      <c r="G113" s="181">
        <f>SUM(G107:G110)</f>
        <v>7</v>
      </c>
      <c r="H113" s="183"/>
    </row>
    <row r="114" spans="1:8" ht="15" customHeight="1">
      <c r="A114" s="537" t="s">
        <v>174</v>
      </c>
      <c r="B114" s="538"/>
      <c r="C114" s="190">
        <f>C112+C113</f>
        <v>1979.6144080144393</v>
      </c>
      <c r="D114" s="192"/>
      <c r="E114" s="188">
        <f>E112+E113</f>
        <v>99</v>
      </c>
      <c r="F114" s="203"/>
      <c r="G114" s="190">
        <f>G112+G113</f>
        <v>2078.6144080144395</v>
      </c>
      <c r="H114" s="192"/>
    </row>
    <row r="115" spans="1:6" ht="11.25">
      <c r="A115" s="200" t="s">
        <v>181</v>
      </c>
      <c r="C115" s="173"/>
      <c r="D115" s="195"/>
      <c r="E115" s="173"/>
      <c r="F115" s="195"/>
    </row>
    <row r="116" spans="2:6" ht="11.25">
      <c r="B116" s="204"/>
      <c r="C116" s="206"/>
      <c r="D116" s="207"/>
      <c r="E116" s="206"/>
      <c r="F116" s="207"/>
    </row>
    <row r="117" spans="2:6" ht="11.25">
      <c r="B117" s="204"/>
      <c r="C117" s="204"/>
      <c r="D117" s="205"/>
      <c r="E117" s="204"/>
      <c r="F117" s="205"/>
    </row>
    <row r="118" spans="2:6" ht="11.25">
      <c r="B118" s="173"/>
      <c r="C118" s="173"/>
      <c r="D118" s="195"/>
      <c r="E118" s="173"/>
      <c r="F118" s="195"/>
    </row>
    <row r="119" spans="2:6" ht="11.25">
      <c r="B119" s="173"/>
      <c r="C119" s="194"/>
      <c r="D119" s="195"/>
      <c r="E119" s="194"/>
      <c r="F119" s="218"/>
    </row>
    <row r="120" spans="2:6" ht="11.25">
      <c r="B120" s="173"/>
      <c r="C120" s="194"/>
      <c r="D120" s="195"/>
      <c r="E120" s="194"/>
      <c r="F120" s="218"/>
    </row>
    <row r="121" spans="2:6" ht="11.25">
      <c r="B121" s="173"/>
      <c r="C121" s="194"/>
      <c r="D121" s="195"/>
      <c r="E121" s="194"/>
      <c r="F121" s="218"/>
    </row>
    <row r="122" spans="2:6" ht="11.25">
      <c r="B122" s="173"/>
      <c r="C122" s="194"/>
      <c r="D122" s="195"/>
      <c r="E122" s="194"/>
      <c r="F122" s="218"/>
    </row>
    <row r="123" spans="2:6" ht="11.25">
      <c r="B123" s="173"/>
      <c r="C123" s="194"/>
      <c r="D123" s="195"/>
      <c r="E123" s="194"/>
      <c r="F123" s="218"/>
    </row>
    <row r="124" spans="2:6" ht="11.25">
      <c r="B124" s="173"/>
      <c r="C124" s="194"/>
      <c r="D124" s="195"/>
      <c r="E124" s="194"/>
      <c r="F124" s="218"/>
    </row>
    <row r="125" spans="2:6" ht="11.25">
      <c r="B125" s="173"/>
      <c r="C125" s="194"/>
      <c r="D125" s="195"/>
      <c r="E125" s="194"/>
      <c r="F125" s="218"/>
    </row>
    <row r="126" spans="2:6" ht="11.25">
      <c r="B126" s="173"/>
      <c r="C126" s="194"/>
      <c r="D126" s="195"/>
      <c r="E126" s="194"/>
      <c r="F126" s="218"/>
    </row>
    <row r="127" spans="2:6" ht="11.25">
      <c r="B127" s="173"/>
      <c r="C127" s="194"/>
      <c r="D127" s="195"/>
      <c r="E127" s="194"/>
      <c r="F127" s="218"/>
    </row>
    <row r="128" spans="2:6" ht="11.25">
      <c r="B128" s="173"/>
      <c r="C128" s="194"/>
      <c r="D128" s="195"/>
      <c r="E128" s="194"/>
      <c r="F128" s="218"/>
    </row>
    <row r="129" spans="2:6" ht="11.25">
      <c r="B129" s="173"/>
      <c r="C129" s="194"/>
      <c r="D129" s="195"/>
      <c r="E129" s="194"/>
      <c r="F129" s="218"/>
    </row>
    <row r="130" spans="2:6" ht="11.25">
      <c r="B130" s="173"/>
      <c r="C130" s="194"/>
      <c r="D130" s="195"/>
      <c r="E130" s="194"/>
      <c r="F130" s="218"/>
    </row>
    <row r="131" spans="2:6" ht="11.25">
      <c r="B131" s="173"/>
      <c r="C131" s="194"/>
      <c r="D131" s="195"/>
      <c r="E131" s="194"/>
      <c r="F131" s="218"/>
    </row>
    <row r="132" spans="2:6" ht="11.25">
      <c r="B132" s="173"/>
      <c r="C132" s="194"/>
      <c r="D132" s="195"/>
      <c r="E132" s="194"/>
      <c r="F132" s="218"/>
    </row>
    <row r="133" spans="2:6" ht="11.25">
      <c r="B133" s="173"/>
      <c r="C133" s="194"/>
      <c r="D133" s="195"/>
      <c r="E133" s="194"/>
      <c r="F133" s="218"/>
    </row>
    <row r="134" spans="2:6" ht="11.25">
      <c r="B134" s="173"/>
      <c r="C134" s="194"/>
      <c r="D134" s="195"/>
      <c r="E134" s="194"/>
      <c r="F134" s="218"/>
    </row>
    <row r="135" spans="2:6" ht="11.25">
      <c r="B135" s="173"/>
      <c r="C135" s="194"/>
      <c r="D135" s="195"/>
      <c r="E135" s="194"/>
      <c r="F135" s="218"/>
    </row>
    <row r="136" spans="2:6" ht="11.25">
      <c r="B136" s="173"/>
      <c r="C136" s="194"/>
      <c r="D136" s="195"/>
      <c r="E136" s="194"/>
      <c r="F136" s="218"/>
    </row>
    <row r="137" spans="2:6" ht="11.25">
      <c r="B137" s="173"/>
      <c r="C137" s="194"/>
      <c r="D137" s="195"/>
      <c r="E137" s="194"/>
      <c r="F137" s="218"/>
    </row>
    <row r="138" spans="2:6" ht="11.25">
      <c r="B138" s="173"/>
      <c r="C138" s="194"/>
      <c r="D138" s="195"/>
      <c r="E138" s="194"/>
      <c r="F138" s="218"/>
    </row>
    <row r="139" spans="2:6" ht="11.25">
      <c r="B139" s="173"/>
      <c r="C139" s="194"/>
      <c r="D139" s="195"/>
      <c r="E139" s="194"/>
      <c r="F139" s="218"/>
    </row>
    <row r="140" spans="2:6" ht="11.25">
      <c r="B140" s="173"/>
      <c r="C140" s="194"/>
      <c r="D140" s="195"/>
      <c r="E140" s="194"/>
      <c r="F140" s="218"/>
    </row>
    <row r="141" spans="2:6" ht="11.25">
      <c r="B141" s="173"/>
      <c r="C141" s="173"/>
      <c r="D141" s="195"/>
      <c r="E141" s="173"/>
      <c r="F141" s="195"/>
    </row>
    <row r="142" spans="2:6" ht="11.25">
      <c r="B142" s="173"/>
      <c r="C142" s="173"/>
      <c r="D142" s="195"/>
      <c r="E142" s="173"/>
      <c r="F142" s="195"/>
    </row>
    <row r="143" spans="2:6" ht="11.25">
      <c r="B143" s="173"/>
      <c r="C143" s="173"/>
      <c r="D143" s="195"/>
      <c r="E143" s="173"/>
      <c r="F143" s="195"/>
    </row>
    <row r="144" spans="2:6" ht="11.25">
      <c r="B144" s="173"/>
      <c r="C144" s="173"/>
      <c r="D144" s="195"/>
      <c r="E144" s="173"/>
      <c r="F144" s="195"/>
    </row>
    <row r="145" spans="2:6" ht="11.25">
      <c r="B145" s="173"/>
      <c r="C145" s="173"/>
      <c r="D145" s="195"/>
      <c r="E145" s="173"/>
      <c r="F145" s="195"/>
    </row>
    <row r="146" spans="2:6" ht="11.25">
      <c r="B146" s="173"/>
      <c r="C146" s="176"/>
      <c r="D146" s="193"/>
      <c r="E146" s="176"/>
      <c r="F146" s="193"/>
    </row>
    <row r="147" ht="11.25">
      <c r="D147" s="195"/>
    </row>
    <row r="148" ht="11.25">
      <c r="D148" s="195"/>
    </row>
    <row r="149" ht="11.25">
      <c r="D149" s="195"/>
    </row>
    <row r="150" ht="11.25">
      <c r="D150" s="195"/>
    </row>
    <row r="151" ht="11.25">
      <c r="D151" s="195"/>
    </row>
    <row r="152" ht="11.25">
      <c r="D152" s="195"/>
    </row>
    <row r="153" ht="11.25">
      <c r="D153" s="195"/>
    </row>
    <row r="154" ht="11.25">
      <c r="D154" s="195"/>
    </row>
    <row r="155" ht="11.25">
      <c r="D155" s="195"/>
    </row>
    <row r="156" ht="11.25">
      <c r="D156" s="195"/>
    </row>
    <row r="157" ht="11.25">
      <c r="D157" s="195"/>
    </row>
    <row r="158" ht="11.25">
      <c r="D158" s="195"/>
    </row>
    <row r="159" ht="11.25">
      <c r="D159" s="195"/>
    </row>
    <row r="160" ht="11.25">
      <c r="D160" s="195"/>
    </row>
    <row r="161" ht="11.25">
      <c r="D161" s="195"/>
    </row>
    <row r="162" ht="11.25">
      <c r="D162" s="195"/>
    </row>
    <row r="163" ht="11.25">
      <c r="D163" s="195"/>
    </row>
    <row r="164" ht="11.25">
      <c r="D164" s="195"/>
    </row>
    <row r="165" ht="11.25">
      <c r="D165" s="195"/>
    </row>
    <row r="166" ht="11.25">
      <c r="D166" s="195"/>
    </row>
    <row r="167" ht="11.25">
      <c r="D167" s="195"/>
    </row>
    <row r="168" ht="11.25">
      <c r="D168" s="195"/>
    </row>
    <row r="169" ht="11.25">
      <c r="D169" s="195"/>
    </row>
    <row r="170" ht="11.25">
      <c r="D170" s="195"/>
    </row>
    <row r="171" ht="11.25">
      <c r="D171" s="195"/>
    </row>
    <row r="172" ht="11.25">
      <c r="D172" s="195"/>
    </row>
    <row r="173" ht="11.25">
      <c r="D173" s="195"/>
    </row>
    <row r="174" ht="11.25">
      <c r="D174" s="195"/>
    </row>
    <row r="175" ht="11.25">
      <c r="D175" s="195"/>
    </row>
    <row r="176" ht="11.25">
      <c r="D176" s="195"/>
    </row>
    <row r="177" ht="11.25">
      <c r="D177" s="195"/>
    </row>
    <row r="178" ht="11.25">
      <c r="D178" s="195"/>
    </row>
    <row r="179" ht="11.25">
      <c r="D179" s="195"/>
    </row>
    <row r="180" ht="11.25">
      <c r="D180" s="195"/>
    </row>
    <row r="181" ht="11.25">
      <c r="D181" s="195"/>
    </row>
    <row r="182" ht="11.25">
      <c r="D182" s="195"/>
    </row>
  </sheetData>
  <sheetProtection/>
  <mergeCells count="14">
    <mergeCell ref="A114:B114"/>
    <mergeCell ref="E63:F63"/>
    <mergeCell ref="A3:B5"/>
    <mergeCell ref="A61:B63"/>
    <mergeCell ref="A112:B112"/>
    <mergeCell ref="G3:H5"/>
    <mergeCell ref="C3:F4"/>
    <mergeCell ref="C63:D63"/>
    <mergeCell ref="G61:H63"/>
    <mergeCell ref="E5:F5"/>
    <mergeCell ref="C5:D5"/>
    <mergeCell ref="C61:F62"/>
    <mergeCell ref="A1:H1"/>
    <mergeCell ref="A113:B113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  <rowBreaks count="1" manualBreakCount="1">
    <brk id="59" max="9" man="1"/>
  </rowBreaks>
  <ignoredErrors>
    <ignoredError sqref="C112:E113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L184"/>
  <sheetViews>
    <sheetView zoomScaleSheetLayoutView="75" zoomScalePageLayoutView="0" workbookViewId="0" topLeftCell="A1">
      <selection activeCell="A1" sqref="A1:L1"/>
    </sheetView>
  </sheetViews>
  <sheetFormatPr defaultColWidth="11.421875" defaultRowHeight="12.75"/>
  <cols>
    <col min="1" max="1" width="3.7109375" style="172" customWidth="1"/>
    <col min="2" max="2" width="26.7109375" style="172" customWidth="1"/>
    <col min="3" max="3" width="8.8515625" style="172" customWidth="1"/>
    <col min="4" max="4" width="3.140625" style="208" customWidth="1"/>
    <col min="5" max="5" width="8.8515625" style="174" customWidth="1"/>
    <col min="6" max="6" width="3.57421875" style="208" customWidth="1"/>
    <col min="7" max="7" width="9.00390625" style="172" customWidth="1"/>
    <col min="8" max="8" width="3.57421875" style="208" customWidth="1"/>
    <col min="9" max="9" width="9.57421875" style="172" customWidth="1"/>
    <col min="10" max="10" width="3.28125" style="208" customWidth="1"/>
    <col min="11" max="11" width="9.00390625" style="172" customWidth="1"/>
    <col min="12" max="12" width="2.8515625" style="208" customWidth="1"/>
    <col min="13" max="16384" width="11.421875" style="172" customWidth="1"/>
  </cols>
  <sheetData>
    <row r="1" spans="1:12" ht="11.25">
      <c r="A1" s="520" t="s">
        <v>241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</row>
    <row r="2" spans="1:12" ht="11.25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ht="9" customHeight="1">
      <c r="A3" s="521" t="s">
        <v>64</v>
      </c>
      <c r="B3" s="522"/>
      <c r="C3" s="234"/>
      <c r="D3" s="235"/>
      <c r="E3" s="236"/>
      <c r="F3" s="237"/>
      <c r="G3" s="238"/>
      <c r="H3" s="235"/>
      <c r="I3" s="239"/>
      <c r="J3" s="240"/>
      <c r="K3" s="521" t="s">
        <v>187</v>
      </c>
      <c r="L3" s="525"/>
    </row>
    <row r="4" spans="1:12" ht="11.25">
      <c r="A4" s="523"/>
      <c r="B4" s="524"/>
      <c r="C4" s="523" t="s">
        <v>67</v>
      </c>
      <c r="D4" s="526"/>
      <c r="E4" s="524" t="s">
        <v>67</v>
      </c>
      <c r="F4" s="524"/>
      <c r="G4" s="541" t="s">
        <v>67</v>
      </c>
      <c r="H4" s="542"/>
      <c r="I4" s="543" t="s">
        <v>67</v>
      </c>
      <c r="J4" s="544"/>
      <c r="K4" s="523"/>
      <c r="L4" s="526"/>
    </row>
    <row r="5" spans="1:12" ht="11.25">
      <c r="A5" s="523"/>
      <c r="B5" s="524"/>
      <c r="C5" s="523" t="s">
        <v>188</v>
      </c>
      <c r="D5" s="526"/>
      <c r="E5" s="524" t="s">
        <v>4</v>
      </c>
      <c r="F5" s="524"/>
      <c r="G5" s="541" t="s">
        <v>189</v>
      </c>
      <c r="H5" s="542"/>
      <c r="I5" s="543" t="s">
        <v>190</v>
      </c>
      <c r="J5" s="544"/>
      <c r="K5" s="523"/>
      <c r="L5" s="526"/>
    </row>
    <row r="6" spans="1:12" s="174" customFormat="1" ht="8.25" customHeight="1">
      <c r="A6" s="519"/>
      <c r="B6" s="518"/>
      <c r="C6" s="241"/>
      <c r="D6" s="242"/>
      <c r="E6" s="243"/>
      <c r="F6" s="244"/>
      <c r="G6" s="535"/>
      <c r="H6" s="529"/>
      <c r="I6" s="528"/>
      <c r="J6" s="545"/>
      <c r="K6" s="519"/>
      <c r="L6" s="527"/>
    </row>
    <row r="7" spans="1:12" ht="11.25">
      <c r="A7" s="177">
        <v>1</v>
      </c>
      <c r="B7" s="173" t="s">
        <v>69</v>
      </c>
      <c r="C7" s="178">
        <v>23</v>
      </c>
      <c r="D7" s="245"/>
      <c r="E7" s="210">
        <v>1</v>
      </c>
      <c r="F7" s="195"/>
      <c r="G7" s="211">
        <v>0</v>
      </c>
      <c r="H7" s="183"/>
      <c r="I7" s="246">
        <v>7</v>
      </c>
      <c r="J7" s="218"/>
      <c r="K7" s="178">
        <f>C7+E7+G7+I7</f>
        <v>31</v>
      </c>
      <c r="L7" s="183" t="str">
        <f>IF(OR(D7="(e)",F7="(e)",H7="(e)",J7="(e)"),"(e)"," ")</f>
        <v> </v>
      </c>
    </row>
    <row r="8" spans="1:12" ht="11.25">
      <c r="A8" s="177">
        <v>2</v>
      </c>
      <c r="B8" s="173" t="s">
        <v>70</v>
      </c>
      <c r="C8" s="178">
        <v>8</v>
      </c>
      <c r="D8" s="245"/>
      <c r="E8" s="210">
        <v>1</v>
      </c>
      <c r="F8" s="195"/>
      <c r="G8" s="211">
        <v>0</v>
      </c>
      <c r="H8" s="183"/>
      <c r="I8" s="246">
        <v>1</v>
      </c>
      <c r="J8" s="218"/>
      <c r="K8" s="178">
        <f aca="true" t="shared" si="0" ref="K8:K59">C8+E8+G8+I8</f>
        <v>10</v>
      </c>
      <c r="L8" s="183" t="str">
        <f aca="true" t="shared" si="1" ref="L8:L59">IF(OR(D8="(e)",F8="(e)",H8="(e)",J8="(e)"),"(e)"," ")</f>
        <v> </v>
      </c>
    </row>
    <row r="9" spans="1:12" ht="11.25">
      <c r="A9" s="177">
        <v>3</v>
      </c>
      <c r="B9" s="173" t="s">
        <v>71</v>
      </c>
      <c r="C9" s="178">
        <v>10</v>
      </c>
      <c r="D9" s="245"/>
      <c r="E9" s="210">
        <v>0</v>
      </c>
      <c r="F9" s="195"/>
      <c r="G9" s="211">
        <v>1</v>
      </c>
      <c r="H9" s="183"/>
      <c r="I9" s="246">
        <v>0</v>
      </c>
      <c r="J9" s="218"/>
      <c r="K9" s="178">
        <f t="shared" si="0"/>
        <v>11</v>
      </c>
      <c r="L9" s="183" t="str">
        <f t="shared" si="1"/>
        <v> </v>
      </c>
    </row>
    <row r="10" spans="1:12" ht="11.25">
      <c r="A10" s="177">
        <v>4</v>
      </c>
      <c r="B10" s="173" t="s">
        <v>72</v>
      </c>
      <c r="C10" s="178">
        <v>10</v>
      </c>
      <c r="D10" s="245"/>
      <c r="E10" s="210">
        <v>0</v>
      </c>
      <c r="F10" s="195"/>
      <c r="G10" s="211">
        <v>23</v>
      </c>
      <c r="H10" s="183"/>
      <c r="I10" s="246">
        <v>4</v>
      </c>
      <c r="J10" s="218"/>
      <c r="K10" s="178">
        <f t="shared" si="0"/>
        <v>37</v>
      </c>
      <c r="L10" s="183" t="str">
        <f t="shared" si="1"/>
        <v> </v>
      </c>
    </row>
    <row r="11" spans="1:12" ht="11.25">
      <c r="A11" s="177">
        <v>5</v>
      </c>
      <c r="B11" s="173" t="s">
        <v>73</v>
      </c>
      <c r="C11" s="178">
        <v>9</v>
      </c>
      <c r="D11" s="245" t="s">
        <v>180</v>
      </c>
      <c r="E11" s="210">
        <v>0</v>
      </c>
      <c r="F11" s="195" t="s">
        <v>180</v>
      </c>
      <c r="G11" s="211">
        <v>16</v>
      </c>
      <c r="H11" s="245" t="s">
        <v>180</v>
      </c>
      <c r="I11" s="246">
        <v>0</v>
      </c>
      <c r="J11" s="195" t="s">
        <v>180</v>
      </c>
      <c r="K11" s="178">
        <f t="shared" si="0"/>
        <v>25</v>
      </c>
      <c r="L11" s="183" t="str">
        <f t="shared" si="1"/>
        <v>(e)</v>
      </c>
    </row>
    <row r="12" spans="1:12" ht="11.25">
      <c r="A12" s="177">
        <v>6</v>
      </c>
      <c r="B12" s="173" t="s">
        <v>74</v>
      </c>
      <c r="C12" s="178">
        <v>125</v>
      </c>
      <c r="D12" s="245"/>
      <c r="E12" s="210">
        <v>1</v>
      </c>
      <c r="F12" s="195"/>
      <c r="G12" s="211">
        <v>2</v>
      </c>
      <c r="H12" s="183"/>
      <c r="I12" s="246">
        <v>15</v>
      </c>
      <c r="J12" s="218"/>
      <c r="K12" s="178">
        <f t="shared" si="0"/>
        <v>143</v>
      </c>
      <c r="L12" s="183" t="str">
        <f t="shared" si="1"/>
        <v> </v>
      </c>
    </row>
    <row r="13" spans="1:12" ht="11.25">
      <c r="A13" s="177">
        <v>7</v>
      </c>
      <c r="B13" s="173" t="s">
        <v>75</v>
      </c>
      <c r="C13" s="178">
        <v>40</v>
      </c>
      <c r="D13" s="245"/>
      <c r="E13" s="210">
        <v>0</v>
      </c>
      <c r="F13" s="195"/>
      <c r="G13" s="211">
        <v>2</v>
      </c>
      <c r="H13" s="183"/>
      <c r="I13" s="246">
        <v>0</v>
      </c>
      <c r="J13" s="218"/>
      <c r="K13" s="178">
        <f t="shared" si="0"/>
        <v>42</v>
      </c>
      <c r="L13" s="183" t="str">
        <f t="shared" si="1"/>
        <v> </v>
      </c>
    </row>
    <row r="14" spans="1:12" ht="11.25">
      <c r="A14" s="177">
        <v>8</v>
      </c>
      <c r="B14" s="173" t="s">
        <v>76</v>
      </c>
      <c r="C14" s="178">
        <v>8</v>
      </c>
      <c r="D14" s="245"/>
      <c r="E14" s="210">
        <v>0</v>
      </c>
      <c r="F14" s="195"/>
      <c r="G14" s="211">
        <v>0</v>
      </c>
      <c r="H14" s="183"/>
      <c r="I14" s="246">
        <v>0</v>
      </c>
      <c r="J14" s="218"/>
      <c r="K14" s="178">
        <f t="shared" si="0"/>
        <v>8</v>
      </c>
      <c r="L14" s="183" t="str">
        <f t="shared" si="1"/>
        <v> </v>
      </c>
    </row>
    <row r="15" spans="1:12" ht="11.25">
      <c r="A15" s="177">
        <v>9</v>
      </c>
      <c r="B15" s="173" t="s">
        <v>77</v>
      </c>
      <c r="C15" s="178">
        <v>16</v>
      </c>
      <c r="D15" s="245"/>
      <c r="E15" s="210">
        <v>0</v>
      </c>
      <c r="F15" s="195"/>
      <c r="G15" s="211">
        <v>0</v>
      </c>
      <c r="H15" s="183"/>
      <c r="I15" s="246">
        <v>2</v>
      </c>
      <c r="J15" s="218"/>
      <c r="K15" s="178">
        <f t="shared" si="0"/>
        <v>18</v>
      </c>
      <c r="L15" s="183" t="str">
        <f t="shared" si="1"/>
        <v> </v>
      </c>
    </row>
    <row r="16" spans="1:12" ht="11.25">
      <c r="A16" s="177">
        <v>10</v>
      </c>
      <c r="B16" s="173" t="s">
        <v>78</v>
      </c>
      <c r="C16" s="178">
        <v>10</v>
      </c>
      <c r="D16" s="245" t="s">
        <v>180</v>
      </c>
      <c r="E16" s="210">
        <v>0</v>
      </c>
      <c r="F16" s="195" t="s">
        <v>180</v>
      </c>
      <c r="G16" s="211">
        <v>0</v>
      </c>
      <c r="H16" s="183" t="s">
        <v>180</v>
      </c>
      <c r="I16" s="246">
        <v>7</v>
      </c>
      <c r="J16" s="218" t="s">
        <v>180</v>
      </c>
      <c r="K16" s="178">
        <f t="shared" si="0"/>
        <v>17</v>
      </c>
      <c r="L16" s="183" t="str">
        <f t="shared" si="1"/>
        <v>(e)</v>
      </c>
    </row>
    <row r="17" spans="1:12" ht="11.25">
      <c r="A17" s="177">
        <v>11</v>
      </c>
      <c r="B17" s="173" t="s">
        <v>79</v>
      </c>
      <c r="C17" s="178">
        <v>39</v>
      </c>
      <c r="D17" s="245"/>
      <c r="E17" s="210">
        <v>0</v>
      </c>
      <c r="F17" s="195"/>
      <c r="G17" s="211">
        <v>0</v>
      </c>
      <c r="H17" s="183"/>
      <c r="I17" s="246">
        <v>0</v>
      </c>
      <c r="J17" s="218"/>
      <c r="K17" s="178">
        <f t="shared" si="0"/>
        <v>39</v>
      </c>
      <c r="L17" s="183" t="str">
        <f t="shared" si="1"/>
        <v> </v>
      </c>
    </row>
    <row r="18" spans="1:12" ht="11.25">
      <c r="A18" s="177">
        <v>12</v>
      </c>
      <c r="B18" s="173" t="s">
        <v>80</v>
      </c>
      <c r="C18" s="178">
        <v>11</v>
      </c>
      <c r="D18" s="245"/>
      <c r="E18" s="210">
        <v>0</v>
      </c>
      <c r="F18" s="195"/>
      <c r="G18" s="211">
        <v>1</v>
      </c>
      <c r="H18" s="183"/>
      <c r="I18" s="246">
        <v>3</v>
      </c>
      <c r="J18" s="218"/>
      <c r="K18" s="178">
        <f t="shared" si="0"/>
        <v>15</v>
      </c>
      <c r="L18" s="183" t="str">
        <f t="shared" si="1"/>
        <v> </v>
      </c>
    </row>
    <row r="19" spans="1:12" ht="11.25">
      <c r="A19" s="177">
        <v>13</v>
      </c>
      <c r="B19" s="173" t="s">
        <v>81</v>
      </c>
      <c r="C19" s="178">
        <v>260</v>
      </c>
      <c r="D19" s="245"/>
      <c r="E19" s="210">
        <v>17</v>
      </c>
      <c r="F19" s="195"/>
      <c r="G19" s="211">
        <v>5</v>
      </c>
      <c r="H19" s="183"/>
      <c r="I19" s="246">
        <v>19</v>
      </c>
      <c r="J19" s="218"/>
      <c r="K19" s="178">
        <f t="shared" si="0"/>
        <v>301</v>
      </c>
      <c r="L19" s="183" t="str">
        <f t="shared" si="1"/>
        <v> </v>
      </c>
    </row>
    <row r="20" spans="1:12" ht="11.25">
      <c r="A20" s="177">
        <v>14</v>
      </c>
      <c r="B20" s="173" t="s">
        <v>82</v>
      </c>
      <c r="C20" s="178">
        <v>10</v>
      </c>
      <c r="D20" s="245"/>
      <c r="E20" s="210">
        <v>0</v>
      </c>
      <c r="F20" s="195"/>
      <c r="G20" s="211">
        <v>9</v>
      </c>
      <c r="H20" s="245"/>
      <c r="I20" s="246">
        <v>0</v>
      </c>
      <c r="J20" s="218"/>
      <c r="K20" s="178">
        <f t="shared" si="0"/>
        <v>19</v>
      </c>
      <c r="L20" s="183" t="str">
        <f t="shared" si="1"/>
        <v> </v>
      </c>
    </row>
    <row r="21" spans="1:12" ht="11.25">
      <c r="A21" s="177">
        <v>15</v>
      </c>
      <c r="B21" s="173" t="s">
        <v>83</v>
      </c>
      <c r="C21" s="178">
        <v>7</v>
      </c>
      <c r="D21" s="245"/>
      <c r="E21" s="210">
        <v>0</v>
      </c>
      <c r="F21" s="195"/>
      <c r="G21" s="211">
        <v>0</v>
      </c>
      <c r="H21" s="183"/>
      <c r="I21" s="246">
        <v>0</v>
      </c>
      <c r="J21" s="218"/>
      <c r="K21" s="178">
        <f t="shared" si="0"/>
        <v>7</v>
      </c>
      <c r="L21" s="183" t="str">
        <f t="shared" si="1"/>
        <v> </v>
      </c>
    </row>
    <row r="22" spans="1:12" ht="11.25">
      <c r="A22" s="177">
        <v>16</v>
      </c>
      <c r="B22" s="173" t="s">
        <v>84</v>
      </c>
      <c r="C22" s="178">
        <v>5</v>
      </c>
      <c r="D22" s="245"/>
      <c r="E22" s="210">
        <v>0</v>
      </c>
      <c r="F22" s="195"/>
      <c r="G22" s="211">
        <v>1</v>
      </c>
      <c r="H22" s="183"/>
      <c r="I22" s="246">
        <v>2</v>
      </c>
      <c r="J22" s="218"/>
      <c r="K22" s="178">
        <f t="shared" si="0"/>
        <v>8</v>
      </c>
      <c r="L22" s="183" t="str">
        <f t="shared" si="1"/>
        <v> </v>
      </c>
    </row>
    <row r="23" spans="1:12" ht="11.25">
      <c r="A23" s="177">
        <v>17</v>
      </c>
      <c r="B23" s="173" t="s">
        <v>85</v>
      </c>
      <c r="C23" s="178">
        <v>34</v>
      </c>
      <c r="D23" s="245"/>
      <c r="E23" s="210">
        <v>1</v>
      </c>
      <c r="F23" s="195"/>
      <c r="G23" s="211">
        <v>12</v>
      </c>
      <c r="H23" s="183"/>
      <c r="I23" s="246">
        <v>0</v>
      </c>
      <c r="J23" s="218"/>
      <c r="K23" s="178">
        <f t="shared" si="0"/>
        <v>47</v>
      </c>
      <c r="L23" s="183" t="str">
        <f t="shared" si="1"/>
        <v> </v>
      </c>
    </row>
    <row r="24" spans="1:12" ht="11.25">
      <c r="A24" s="177">
        <v>18</v>
      </c>
      <c r="B24" s="173" t="s">
        <v>86</v>
      </c>
      <c r="C24" s="178">
        <v>4</v>
      </c>
      <c r="D24" s="245"/>
      <c r="E24" s="210">
        <v>0</v>
      </c>
      <c r="F24" s="195"/>
      <c r="G24" s="211">
        <v>8</v>
      </c>
      <c r="H24" s="183"/>
      <c r="I24" s="246">
        <v>0</v>
      </c>
      <c r="J24" s="218"/>
      <c r="K24" s="178">
        <f t="shared" si="0"/>
        <v>12</v>
      </c>
      <c r="L24" s="183" t="str">
        <f t="shared" si="1"/>
        <v> </v>
      </c>
    </row>
    <row r="25" spans="1:12" ht="11.25">
      <c r="A25" s="177">
        <v>19</v>
      </c>
      <c r="B25" s="173" t="s">
        <v>87</v>
      </c>
      <c r="C25" s="178">
        <v>7</v>
      </c>
      <c r="D25" s="245"/>
      <c r="E25" s="210">
        <v>0</v>
      </c>
      <c r="F25" s="195"/>
      <c r="G25" s="211">
        <v>0</v>
      </c>
      <c r="H25" s="183"/>
      <c r="I25" s="246">
        <v>11</v>
      </c>
      <c r="J25" s="218"/>
      <c r="K25" s="178">
        <f t="shared" si="0"/>
        <v>18</v>
      </c>
      <c r="L25" s="183" t="str">
        <f t="shared" si="1"/>
        <v> </v>
      </c>
    </row>
    <row r="26" spans="1:12" ht="11.25">
      <c r="A26" s="177" t="s">
        <v>88</v>
      </c>
      <c r="B26" s="173" t="s">
        <v>89</v>
      </c>
      <c r="C26" s="178">
        <v>19</v>
      </c>
      <c r="D26" s="245"/>
      <c r="E26" s="210">
        <v>0</v>
      </c>
      <c r="F26" s="195"/>
      <c r="G26" s="211">
        <v>0</v>
      </c>
      <c r="H26" s="183"/>
      <c r="I26" s="246">
        <v>1</v>
      </c>
      <c r="J26" s="218"/>
      <c r="K26" s="178">
        <f t="shared" si="0"/>
        <v>20</v>
      </c>
      <c r="L26" s="183" t="str">
        <f t="shared" si="1"/>
        <v> </v>
      </c>
    </row>
    <row r="27" spans="1:12" ht="11.25">
      <c r="A27" s="177" t="s">
        <v>90</v>
      </c>
      <c r="B27" s="173" t="s">
        <v>91</v>
      </c>
      <c r="C27" s="178">
        <v>16</v>
      </c>
      <c r="D27" s="245"/>
      <c r="E27" s="210">
        <v>0</v>
      </c>
      <c r="F27" s="195"/>
      <c r="G27" s="211">
        <v>0</v>
      </c>
      <c r="H27" s="183"/>
      <c r="I27" s="246">
        <v>0</v>
      </c>
      <c r="J27" s="218"/>
      <c r="K27" s="178">
        <f t="shared" si="0"/>
        <v>16</v>
      </c>
      <c r="L27" s="183" t="str">
        <f t="shared" si="1"/>
        <v> </v>
      </c>
    </row>
    <row r="28" spans="1:12" ht="11.25">
      <c r="A28" s="177">
        <v>21</v>
      </c>
      <c r="B28" s="173" t="s">
        <v>92</v>
      </c>
      <c r="C28" s="178">
        <v>15</v>
      </c>
      <c r="D28" s="245"/>
      <c r="E28" s="210">
        <v>0</v>
      </c>
      <c r="F28" s="195"/>
      <c r="G28" s="211">
        <v>0</v>
      </c>
      <c r="H28" s="183"/>
      <c r="I28" s="246">
        <v>3</v>
      </c>
      <c r="J28" s="218"/>
      <c r="K28" s="178">
        <f t="shared" si="0"/>
        <v>18</v>
      </c>
      <c r="L28" s="183" t="str">
        <f t="shared" si="1"/>
        <v> </v>
      </c>
    </row>
    <row r="29" spans="1:12" ht="11.25">
      <c r="A29" s="177">
        <v>22</v>
      </c>
      <c r="B29" s="173" t="s">
        <v>93</v>
      </c>
      <c r="C29" s="178">
        <v>21</v>
      </c>
      <c r="D29" s="245"/>
      <c r="E29" s="210">
        <v>0</v>
      </c>
      <c r="F29" s="195"/>
      <c r="G29" s="211">
        <v>0</v>
      </c>
      <c r="H29" s="183"/>
      <c r="I29" s="246">
        <v>0</v>
      </c>
      <c r="J29" s="218"/>
      <c r="K29" s="178">
        <f t="shared" si="0"/>
        <v>21</v>
      </c>
      <c r="L29" s="183" t="str">
        <f t="shared" si="1"/>
        <v> </v>
      </c>
    </row>
    <row r="30" spans="1:12" ht="11.25">
      <c r="A30" s="177">
        <v>23</v>
      </c>
      <c r="B30" s="173" t="s">
        <v>94</v>
      </c>
      <c r="C30" s="178">
        <v>0</v>
      </c>
      <c r="D30" s="245"/>
      <c r="E30" s="210">
        <v>0</v>
      </c>
      <c r="F30" s="195"/>
      <c r="G30" s="211">
        <v>0</v>
      </c>
      <c r="H30" s="183"/>
      <c r="I30" s="246">
        <v>8</v>
      </c>
      <c r="J30" s="218"/>
      <c r="K30" s="178">
        <f t="shared" si="0"/>
        <v>8</v>
      </c>
      <c r="L30" s="183" t="str">
        <f t="shared" si="1"/>
        <v> </v>
      </c>
    </row>
    <row r="31" spans="1:12" ht="11.25">
      <c r="A31" s="177">
        <v>24</v>
      </c>
      <c r="B31" s="173" t="s">
        <v>95</v>
      </c>
      <c r="C31" s="178">
        <v>23</v>
      </c>
      <c r="D31" s="245"/>
      <c r="E31" s="210">
        <v>0</v>
      </c>
      <c r="F31" s="195"/>
      <c r="G31" s="211">
        <v>0</v>
      </c>
      <c r="H31" s="183"/>
      <c r="I31" s="246">
        <v>0</v>
      </c>
      <c r="J31" s="218"/>
      <c r="K31" s="178">
        <f t="shared" si="0"/>
        <v>23</v>
      </c>
      <c r="L31" s="183" t="str">
        <f t="shared" si="1"/>
        <v> </v>
      </c>
    </row>
    <row r="32" spans="1:12" ht="11.25">
      <c r="A32" s="177">
        <v>25</v>
      </c>
      <c r="B32" s="173" t="s">
        <v>96</v>
      </c>
      <c r="C32" s="178">
        <v>21</v>
      </c>
      <c r="D32" s="245"/>
      <c r="E32" s="210">
        <v>0</v>
      </c>
      <c r="F32" s="195"/>
      <c r="G32" s="211">
        <v>0</v>
      </c>
      <c r="H32" s="183"/>
      <c r="I32" s="246">
        <v>6</v>
      </c>
      <c r="J32" s="218"/>
      <c r="K32" s="178">
        <f t="shared" si="0"/>
        <v>27</v>
      </c>
      <c r="L32" s="183" t="str">
        <f t="shared" si="1"/>
        <v> </v>
      </c>
    </row>
    <row r="33" spans="1:12" ht="11.25">
      <c r="A33" s="177">
        <v>26</v>
      </c>
      <c r="B33" s="173" t="s">
        <v>97</v>
      </c>
      <c r="C33" s="178">
        <v>52</v>
      </c>
      <c r="D33" s="245"/>
      <c r="E33" s="210">
        <v>0</v>
      </c>
      <c r="F33" s="195"/>
      <c r="G33" s="211">
        <v>0</v>
      </c>
      <c r="H33" s="183"/>
      <c r="I33" s="246">
        <v>3</v>
      </c>
      <c r="J33" s="218"/>
      <c r="K33" s="178">
        <f t="shared" si="0"/>
        <v>55</v>
      </c>
      <c r="L33" s="183" t="str">
        <f t="shared" si="1"/>
        <v> </v>
      </c>
    </row>
    <row r="34" spans="1:12" ht="11.25">
      <c r="A34" s="177">
        <v>27</v>
      </c>
      <c r="B34" s="173" t="s">
        <v>98</v>
      </c>
      <c r="C34" s="178">
        <v>34</v>
      </c>
      <c r="D34" s="245"/>
      <c r="E34" s="210">
        <v>0</v>
      </c>
      <c r="F34" s="195"/>
      <c r="G34" s="211">
        <v>1</v>
      </c>
      <c r="H34" s="183"/>
      <c r="I34" s="246">
        <v>0</v>
      </c>
      <c r="J34" s="218"/>
      <c r="K34" s="178">
        <f t="shared" si="0"/>
        <v>35</v>
      </c>
      <c r="L34" s="183" t="str">
        <f t="shared" si="1"/>
        <v> </v>
      </c>
    </row>
    <row r="35" spans="1:12" ht="11.25">
      <c r="A35" s="177">
        <v>28</v>
      </c>
      <c r="B35" s="173" t="s">
        <v>99</v>
      </c>
      <c r="C35" s="178">
        <v>14</v>
      </c>
      <c r="D35" s="245"/>
      <c r="E35" s="210">
        <v>0</v>
      </c>
      <c r="F35" s="195"/>
      <c r="G35" s="211">
        <v>0</v>
      </c>
      <c r="H35" s="183"/>
      <c r="I35" s="246">
        <v>0</v>
      </c>
      <c r="J35" s="218"/>
      <c r="K35" s="178">
        <f t="shared" si="0"/>
        <v>14</v>
      </c>
      <c r="L35" s="183" t="str">
        <f t="shared" si="1"/>
        <v> </v>
      </c>
    </row>
    <row r="36" spans="1:12" ht="11.25">
      <c r="A36" s="177">
        <v>29</v>
      </c>
      <c r="B36" s="173" t="s">
        <v>100</v>
      </c>
      <c r="C36" s="178">
        <v>40</v>
      </c>
      <c r="D36" s="245"/>
      <c r="E36" s="210">
        <v>4</v>
      </c>
      <c r="F36" s="195"/>
      <c r="G36" s="211">
        <v>6</v>
      </c>
      <c r="H36" s="183"/>
      <c r="I36" s="246">
        <v>0</v>
      </c>
      <c r="J36" s="218"/>
      <c r="K36" s="178">
        <f t="shared" si="0"/>
        <v>50</v>
      </c>
      <c r="L36" s="183" t="str">
        <f t="shared" si="1"/>
        <v> </v>
      </c>
    </row>
    <row r="37" spans="1:12" ht="11.25">
      <c r="A37" s="177">
        <v>30</v>
      </c>
      <c r="B37" s="173" t="s">
        <v>101</v>
      </c>
      <c r="C37" s="178">
        <v>89</v>
      </c>
      <c r="D37" s="245"/>
      <c r="E37" s="210">
        <v>0</v>
      </c>
      <c r="F37" s="195"/>
      <c r="G37" s="211">
        <v>8</v>
      </c>
      <c r="H37" s="183"/>
      <c r="I37" s="246">
        <v>12</v>
      </c>
      <c r="J37" s="218"/>
      <c r="K37" s="178">
        <f t="shared" si="0"/>
        <v>109</v>
      </c>
      <c r="L37" s="183" t="str">
        <f t="shared" si="1"/>
        <v> </v>
      </c>
    </row>
    <row r="38" spans="1:12" ht="11.25">
      <c r="A38" s="177">
        <v>31</v>
      </c>
      <c r="B38" s="173" t="s">
        <v>102</v>
      </c>
      <c r="C38" s="178">
        <v>127</v>
      </c>
      <c r="D38" s="245"/>
      <c r="E38" s="210">
        <v>0</v>
      </c>
      <c r="F38" s="195"/>
      <c r="G38" s="211">
        <v>7</v>
      </c>
      <c r="H38" s="183"/>
      <c r="I38" s="246">
        <v>1</v>
      </c>
      <c r="J38" s="218"/>
      <c r="K38" s="178">
        <f t="shared" si="0"/>
        <v>135</v>
      </c>
      <c r="L38" s="183" t="str">
        <f t="shared" si="1"/>
        <v> </v>
      </c>
    </row>
    <row r="39" spans="1:12" ht="11.25">
      <c r="A39" s="177">
        <v>32</v>
      </c>
      <c r="B39" s="173" t="s">
        <v>103</v>
      </c>
      <c r="C39" s="178">
        <v>12</v>
      </c>
      <c r="D39" s="245"/>
      <c r="E39" s="210">
        <v>0</v>
      </c>
      <c r="F39" s="195"/>
      <c r="G39" s="211">
        <v>0</v>
      </c>
      <c r="H39" s="183"/>
      <c r="I39" s="246">
        <v>0</v>
      </c>
      <c r="J39" s="218"/>
      <c r="K39" s="178">
        <f t="shared" si="0"/>
        <v>12</v>
      </c>
      <c r="L39" s="183" t="str">
        <f t="shared" si="1"/>
        <v> </v>
      </c>
    </row>
    <row r="40" spans="1:12" ht="11.25">
      <c r="A40" s="177">
        <v>33</v>
      </c>
      <c r="B40" s="173" t="s">
        <v>104</v>
      </c>
      <c r="C40" s="178">
        <v>163</v>
      </c>
      <c r="D40" s="245"/>
      <c r="E40" s="210">
        <v>3</v>
      </c>
      <c r="F40" s="195"/>
      <c r="G40" s="211">
        <v>0</v>
      </c>
      <c r="H40" s="183"/>
      <c r="I40" s="246">
        <v>14</v>
      </c>
      <c r="J40" s="218"/>
      <c r="K40" s="178">
        <f t="shared" si="0"/>
        <v>180</v>
      </c>
      <c r="L40" s="183" t="str">
        <f t="shared" si="1"/>
        <v> </v>
      </c>
    </row>
    <row r="41" spans="1:12" ht="11.25">
      <c r="A41" s="177">
        <v>34</v>
      </c>
      <c r="B41" s="173" t="s">
        <v>105</v>
      </c>
      <c r="C41" s="178">
        <v>118</v>
      </c>
      <c r="D41" s="245"/>
      <c r="E41" s="210">
        <v>3</v>
      </c>
      <c r="F41" s="195"/>
      <c r="G41" s="211">
        <v>3</v>
      </c>
      <c r="H41" s="183"/>
      <c r="I41" s="246">
        <v>9</v>
      </c>
      <c r="J41" s="218"/>
      <c r="K41" s="178">
        <f t="shared" si="0"/>
        <v>133</v>
      </c>
      <c r="L41" s="183" t="str">
        <f t="shared" si="1"/>
        <v> </v>
      </c>
    </row>
    <row r="42" spans="1:12" ht="11.25">
      <c r="A42" s="177">
        <v>35</v>
      </c>
      <c r="B42" s="173" t="s">
        <v>106</v>
      </c>
      <c r="C42" s="178">
        <v>15</v>
      </c>
      <c r="D42" s="245"/>
      <c r="E42" s="210">
        <v>4</v>
      </c>
      <c r="F42" s="195"/>
      <c r="G42" s="211">
        <v>10</v>
      </c>
      <c r="H42" s="183"/>
      <c r="I42" s="246">
        <v>5</v>
      </c>
      <c r="J42" s="218"/>
      <c r="K42" s="178">
        <f t="shared" si="0"/>
        <v>34</v>
      </c>
      <c r="L42" s="183" t="str">
        <f t="shared" si="1"/>
        <v> </v>
      </c>
    </row>
    <row r="43" spans="1:12" ht="11.25">
      <c r="A43" s="177">
        <v>36</v>
      </c>
      <c r="B43" s="173" t="s">
        <v>107</v>
      </c>
      <c r="C43" s="178">
        <v>9</v>
      </c>
      <c r="D43" s="245"/>
      <c r="E43" s="210">
        <v>0</v>
      </c>
      <c r="F43" s="195"/>
      <c r="G43" s="211">
        <v>0</v>
      </c>
      <c r="H43" s="183"/>
      <c r="I43" s="246">
        <v>0</v>
      </c>
      <c r="J43" s="218"/>
      <c r="K43" s="178">
        <f t="shared" si="0"/>
        <v>9</v>
      </c>
      <c r="L43" s="183" t="str">
        <f t="shared" si="1"/>
        <v> </v>
      </c>
    </row>
    <row r="44" spans="1:12" ht="11.25">
      <c r="A44" s="177">
        <v>37</v>
      </c>
      <c r="B44" s="173" t="s">
        <v>108</v>
      </c>
      <c r="C44" s="178">
        <v>47</v>
      </c>
      <c r="D44" s="245"/>
      <c r="E44" s="210">
        <v>0</v>
      </c>
      <c r="F44" s="195"/>
      <c r="G44" s="211">
        <v>0</v>
      </c>
      <c r="H44" s="183"/>
      <c r="I44" s="246">
        <v>2</v>
      </c>
      <c r="J44" s="218"/>
      <c r="K44" s="178">
        <f t="shared" si="0"/>
        <v>49</v>
      </c>
      <c r="L44" s="183" t="str">
        <f t="shared" si="1"/>
        <v> </v>
      </c>
    </row>
    <row r="45" spans="1:12" ht="11.25">
      <c r="A45" s="177">
        <v>38</v>
      </c>
      <c r="B45" s="173" t="s">
        <v>109</v>
      </c>
      <c r="C45" s="178">
        <v>113</v>
      </c>
      <c r="D45" s="245"/>
      <c r="E45" s="210">
        <v>1</v>
      </c>
      <c r="F45" s="195"/>
      <c r="G45" s="211">
        <v>13</v>
      </c>
      <c r="H45" s="183"/>
      <c r="I45" s="246">
        <v>12</v>
      </c>
      <c r="J45" s="218"/>
      <c r="K45" s="178">
        <f t="shared" si="0"/>
        <v>139</v>
      </c>
      <c r="L45" s="183" t="str">
        <f t="shared" si="1"/>
        <v> </v>
      </c>
    </row>
    <row r="46" spans="1:12" ht="11.25">
      <c r="A46" s="177">
        <v>39</v>
      </c>
      <c r="B46" s="173" t="s">
        <v>110</v>
      </c>
      <c r="C46" s="178">
        <v>17</v>
      </c>
      <c r="D46" s="245"/>
      <c r="E46" s="210">
        <v>0</v>
      </c>
      <c r="F46" s="195"/>
      <c r="G46" s="211">
        <v>0</v>
      </c>
      <c r="H46" s="183"/>
      <c r="I46" s="246">
        <v>1</v>
      </c>
      <c r="J46" s="218"/>
      <c r="K46" s="178">
        <f t="shared" si="0"/>
        <v>18</v>
      </c>
      <c r="L46" s="183" t="str">
        <f t="shared" si="1"/>
        <v> </v>
      </c>
    </row>
    <row r="47" spans="1:12" ht="11.25">
      <c r="A47" s="177">
        <v>40</v>
      </c>
      <c r="B47" s="173" t="s">
        <v>111</v>
      </c>
      <c r="C47" s="178">
        <v>16</v>
      </c>
      <c r="D47" s="245"/>
      <c r="E47" s="210">
        <v>1</v>
      </c>
      <c r="F47" s="195"/>
      <c r="G47" s="211">
        <v>0</v>
      </c>
      <c r="H47" s="183"/>
      <c r="I47" s="246">
        <v>4</v>
      </c>
      <c r="J47" s="218"/>
      <c r="K47" s="178">
        <f t="shared" si="0"/>
        <v>21</v>
      </c>
      <c r="L47" s="183" t="str">
        <f t="shared" si="1"/>
        <v> </v>
      </c>
    </row>
    <row r="48" spans="1:12" ht="11.25">
      <c r="A48" s="177">
        <v>41</v>
      </c>
      <c r="B48" s="173" t="s">
        <v>112</v>
      </c>
      <c r="C48" s="178">
        <v>11</v>
      </c>
      <c r="D48" s="245"/>
      <c r="E48" s="210">
        <v>3</v>
      </c>
      <c r="F48" s="195"/>
      <c r="G48" s="211">
        <v>1</v>
      </c>
      <c r="H48" s="183"/>
      <c r="I48" s="246">
        <v>0</v>
      </c>
      <c r="J48" s="218"/>
      <c r="K48" s="178">
        <f t="shared" si="0"/>
        <v>15</v>
      </c>
      <c r="L48" s="183" t="str">
        <f t="shared" si="1"/>
        <v> </v>
      </c>
    </row>
    <row r="49" spans="1:12" ht="11.25">
      <c r="A49" s="177">
        <v>42</v>
      </c>
      <c r="B49" s="173" t="s">
        <v>113</v>
      </c>
      <c r="C49" s="178">
        <v>80</v>
      </c>
      <c r="D49" s="245"/>
      <c r="E49" s="210">
        <v>1</v>
      </c>
      <c r="F49" s="195"/>
      <c r="G49" s="211">
        <v>0</v>
      </c>
      <c r="H49" s="183"/>
      <c r="I49" s="246">
        <v>3</v>
      </c>
      <c r="J49" s="218"/>
      <c r="K49" s="178">
        <f t="shared" si="0"/>
        <v>84</v>
      </c>
      <c r="L49" s="183" t="str">
        <f t="shared" si="1"/>
        <v> </v>
      </c>
    </row>
    <row r="50" spans="1:12" ht="11.25">
      <c r="A50" s="177">
        <v>43</v>
      </c>
      <c r="B50" s="173" t="s">
        <v>114</v>
      </c>
      <c r="C50" s="178">
        <v>30</v>
      </c>
      <c r="D50" s="245"/>
      <c r="E50" s="210">
        <v>0</v>
      </c>
      <c r="F50" s="195"/>
      <c r="G50" s="211">
        <v>0</v>
      </c>
      <c r="H50" s="183"/>
      <c r="I50" s="246">
        <v>2</v>
      </c>
      <c r="J50" s="218"/>
      <c r="K50" s="178">
        <f t="shared" si="0"/>
        <v>32</v>
      </c>
      <c r="L50" s="183" t="str">
        <f t="shared" si="1"/>
        <v> </v>
      </c>
    </row>
    <row r="51" spans="1:12" ht="11.25">
      <c r="A51" s="177">
        <v>44</v>
      </c>
      <c r="B51" s="173" t="s">
        <v>115</v>
      </c>
      <c r="C51" s="178">
        <v>99</v>
      </c>
      <c r="D51" s="245"/>
      <c r="E51" s="210">
        <v>0</v>
      </c>
      <c r="F51" s="195"/>
      <c r="G51" s="211">
        <v>1</v>
      </c>
      <c r="H51" s="183"/>
      <c r="I51" s="246">
        <v>11</v>
      </c>
      <c r="J51" s="218"/>
      <c r="K51" s="178">
        <f t="shared" si="0"/>
        <v>111</v>
      </c>
      <c r="L51" s="183" t="str">
        <f t="shared" si="1"/>
        <v> </v>
      </c>
    </row>
    <row r="52" spans="1:12" ht="11.25">
      <c r="A52" s="177">
        <v>45</v>
      </c>
      <c r="B52" s="173" t="s">
        <v>116</v>
      </c>
      <c r="C52" s="178">
        <v>30</v>
      </c>
      <c r="D52" s="245"/>
      <c r="E52" s="210">
        <v>2</v>
      </c>
      <c r="F52" s="195"/>
      <c r="G52" s="211">
        <v>0</v>
      </c>
      <c r="H52" s="183"/>
      <c r="I52" s="246">
        <v>5</v>
      </c>
      <c r="J52" s="218"/>
      <c r="K52" s="178">
        <f t="shared" si="0"/>
        <v>37</v>
      </c>
      <c r="L52" s="183" t="str">
        <f t="shared" si="1"/>
        <v> </v>
      </c>
    </row>
    <row r="53" spans="1:12" ht="11.25">
      <c r="A53" s="177">
        <v>46</v>
      </c>
      <c r="B53" s="173" t="s">
        <v>117</v>
      </c>
      <c r="C53" s="178">
        <v>2</v>
      </c>
      <c r="D53" s="245"/>
      <c r="E53" s="210">
        <v>0</v>
      </c>
      <c r="F53" s="195"/>
      <c r="G53" s="211">
        <v>20</v>
      </c>
      <c r="H53" s="183"/>
      <c r="I53" s="246">
        <v>2</v>
      </c>
      <c r="J53" s="218"/>
      <c r="K53" s="178">
        <f t="shared" si="0"/>
        <v>24</v>
      </c>
      <c r="L53" s="183" t="str">
        <f t="shared" si="1"/>
        <v> </v>
      </c>
    </row>
    <row r="54" spans="1:12" ht="11.25">
      <c r="A54" s="177">
        <v>47</v>
      </c>
      <c r="B54" s="173" t="s">
        <v>118</v>
      </c>
      <c r="C54" s="178">
        <v>38</v>
      </c>
      <c r="D54" s="245"/>
      <c r="E54" s="210">
        <v>0</v>
      </c>
      <c r="F54" s="195"/>
      <c r="G54" s="211">
        <v>0</v>
      </c>
      <c r="H54" s="183"/>
      <c r="I54" s="246">
        <v>0</v>
      </c>
      <c r="J54" s="218"/>
      <c r="K54" s="178">
        <f t="shared" si="0"/>
        <v>38</v>
      </c>
      <c r="L54" s="183" t="str">
        <f t="shared" si="1"/>
        <v> </v>
      </c>
    </row>
    <row r="55" spans="1:12" ht="11.25">
      <c r="A55" s="177">
        <v>48</v>
      </c>
      <c r="B55" s="173" t="s">
        <v>119</v>
      </c>
      <c r="C55" s="178">
        <v>7</v>
      </c>
      <c r="D55" s="245"/>
      <c r="E55" s="210">
        <v>1</v>
      </c>
      <c r="F55" s="195"/>
      <c r="G55" s="211">
        <v>0</v>
      </c>
      <c r="H55" s="245"/>
      <c r="I55" s="246">
        <v>1</v>
      </c>
      <c r="J55" s="218"/>
      <c r="K55" s="178">
        <f t="shared" si="0"/>
        <v>9</v>
      </c>
      <c r="L55" s="183" t="str">
        <f t="shared" si="1"/>
        <v> </v>
      </c>
    </row>
    <row r="56" spans="1:12" ht="11.25">
      <c r="A56" s="177">
        <v>49</v>
      </c>
      <c r="B56" s="173" t="s">
        <v>120</v>
      </c>
      <c r="C56" s="178">
        <v>35</v>
      </c>
      <c r="D56" s="245"/>
      <c r="E56" s="210">
        <v>0</v>
      </c>
      <c r="F56" s="195"/>
      <c r="G56" s="211">
        <v>0</v>
      </c>
      <c r="H56" s="245"/>
      <c r="I56" s="246">
        <v>0</v>
      </c>
      <c r="J56" s="218"/>
      <c r="K56" s="178">
        <f t="shared" si="0"/>
        <v>35</v>
      </c>
      <c r="L56" s="183" t="str">
        <f t="shared" si="1"/>
        <v> </v>
      </c>
    </row>
    <row r="57" spans="1:12" ht="11.25">
      <c r="A57" s="177">
        <v>50</v>
      </c>
      <c r="B57" s="173" t="s">
        <v>121</v>
      </c>
      <c r="C57" s="178">
        <v>23</v>
      </c>
      <c r="D57" s="245"/>
      <c r="E57" s="210">
        <v>0</v>
      </c>
      <c r="F57" s="195"/>
      <c r="G57" s="211">
        <v>0</v>
      </c>
      <c r="H57" s="183"/>
      <c r="I57" s="246">
        <v>0</v>
      </c>
      <c r="J57" s="218"/>
      <c r="K57" s="178">
        <f t="shared" si="0"/>
        <v>23</v>
      </c>
      <c r="L57" s="183" t="str">
        <f t="shared" si="1"/>
        <v> </v>
      </c>
    </row>
    <row r="58" spans="1:12" ht="11.25">
      <c r="A58" s="177">
        <v>51</v>
      </c>
      <c r="B58" s="173" t="s">
        <v>122</v>
      </c>
      <c r="C58" s="178">
        <v>52</v>
      </c>
      <c r="D58" s="245"/>
      <c r="E58" s="210">
        <v>0</v>
      </c>
      <c r="F58" s="195"/>
      <c r="G58" s="211">
        <v>0</v>
      </c>
      <c r="H58" s="183"/>
      <c r="I58" s="246">
        <v>0</v>
      </c>
      <c r="J58" s="218"/>
      <c r="K58" s="178">
        <f t="shared" si="0"/>
        <v>52</v>
      </c>
      <c r="L58" s="183" t="str">
        <f t="shared" si="1"/>
        <v> </v>
      </c>
    </row>
    <row r="59" spans="1:12" ht="11.25">
      <c r="A59" s="184">
        <v>52</v>
      </c>
      <c r="B59" s="185" t="s">
        <v>123</v>
      </c>
      <c r="C59" s="186">
        <v>10</v>
      </c>
      <c r="D59" s="242"/>
      <c r="E59" s="243">
        <v>0</v>
      </c>
      <c r="F59" s="244"/>
      <c r="G59" s="215">
        <v>0</v>
      </c>
      <c r="H59" s="192"/>
      <c r="I59" s="247">
        <v>0</v>
      </c>
      <c r="J59" s="227"/>
      <c r="K59" s="186">
        <f t="shared" si="0"/>
        <v>10</v>
      </c>
      <c r="L59" s="192" t="str">
        <f t="shared" si="1"/>
        <v> </v>
      </c>
    </row>
    <row r="60" spans="1:11" ht="14.25" customHeight="1">
      <c r="A60" s="200" t="s">
        <v>181</v>
      </c>
      <c r="C60" s="176"/>
      <c r="D60" s="195"/>
      <c r="E60" s="210"/>
      <c r="F60" s="195"/>
      <c r="G60" s="194"/>
      <c r="H60" s="193"/>
      <c r="I60" s="194"/>
      <c r="J60" s="218"/>
      <c r="K60" s="201"/>
    </row>
    <row r="61" spans="2:11" ht="9.75" customHeight="1">
      <c r="B61" s="200"/>
      <c r="C61" s="176"/>
      <c r="D61" s="195"/>
      <c r="E61" s="210"/>
      <c r="F61" s="195"/>
      <c r="G61" s="194"/>
      <c r="H61" s="193"/>
      <c r="I61" s="194"/>
      <c r="J61" s="218"/>
      <c r="K61" s="201"/>
    </row>
    <row r="62" spans="1:12" ht="9" customHeight="1">
      <c r="A62" s="521" t="s">
        <v>64</v>
      </c>
      <c r="B62" s="522"/>
      <c r="C62" s="234"/>
      <c r="D62" s="235"/>
      <c r="E62" s="236"/>
      <c r="F62" s="237"/>
      <c r="G62" s="238"/>
      <c r="H62" s="235"/>
      <c r="I62" s="239"/>
      <c r="J62" s="240"/>
      <c r="K62" s="521" t="s">
        <v>187</v>
      </c>
      <c r="L62" s="525"/>
    </row>
    <row r="63" spans="1:12" ht="12.75" customHeight="1">
      <c r="A63" s="523"/>
      <c r="B63" s="524"/>
      <c r="C63" s="523" t="s">
        <v>67</v>
      </c>
      <c r="D63" s="526"/>
      <c r="E63" s="524" t="s">
        <v>67</v>
      </c>
      <c r="F63" s="524"/>
      <c r="G63" s="541" t="s">
        <v>67</v>
      </c>
      <c r="H63" s="542"/>
      <c r="I63" s="543" t="s">
        <v>67</v>
      </c>
      <c r="J63" s="544"/>
      <c r="K63" s="523"/>
      <c r="L63" s="526"/>
    </row>
    <row r="64" spans="1:12" ht="12.75" customHeight="1">
      <c r="A64" s="523"/>
      <c r="B64" s="524"/>
      <c r="C64" s="523" t="s">
        <v>188</v>
      </c>
      <c r="D64" s="526"/>
      <c r="E64" s="524" t="s">
        <v>4</v>
      </c>
      <c r="F64" s="524"/>
      <c r="G64" s="541" t="s">
        <v>189</v>
      </c>
      <c r="H64" s="542"/>
      <c r="I64" s="543" t="s">
        <v>190</v>
      </c>
      <c r="J64" s="544"/>
      <c r="K64" s="523"/>
      <c r="L64" s="526"/>
    </row>
    <row r="65" spans="1:12" ht="9.75" customHeight="1">
      <c r="A65" s="519"/>
      <c r="B65" s="518"/>
      <c r="C65" s="241"/>
      <c r="D65" s="242"/>
      <c r="E65" s="243"/>
      <c r="F65" s="244"/>
      <c r="G65" s="519"/>
      <c r="H65" s="527"/>
      <c r="I65" s="518"/>
      <c r="J65" s="518"/>
      <c r="K65" s="519"/>
      <c r="L65" s="527"/>
    </row>
    <row r="66" spans="1:12" ht="11.25">
      <c r="A66" s="177">
        <v>53</v>
      </c>
      <c r="B66" s="173" t="s">
        <v>125</v>
      </c>
      <c r="C66" s="178">
        <v>5</v>
      </c>
      <c r="D66" s="245"/>
      <c r="E66" s="210">
        <v>0</v>
      </c>
      <c r="F66" s="195"/>
      <c r="G66" s="211">
        <v>0</v>
      </c>
      <c r="H66" s="245"/>
      <c r="I66" s="246">
        <v>0</v>
      </c>
      <c r="J66" s="218"/>
      <c r="K66" s="178">
        <f>C66+E66+G66+I66</f>
        <v>5</v>
      </c>
      <c r="L66" s="183" t="str">
        <f>IF(OR(D66="(e)",F66="(e)",H66="(e)",J66="(e)"),"(e)"," ")</f>
        <v> </v>
      </c>
    </row>
    <row r="67" spans="1:12" ht="11.25">
      <c r="A67" s="177">
        <v>54</v>
      </c>
      <c r="B67" s="173" t="s">
        <v>126</v>
      </c>
      <c r="C67" s="178">
        <v>42</v>
      </c>
      <c r="D67" s="245"/>
      <c r="E67" s="210">
        <v>0</v>
      </c>
      <c r="F67" s="195"/>
      <c r="G67" s="211">
        <v>11</v>
      </c>
      <c r="H67" s="183"/>
      <c r="I67" s="246">
        <v>3</v>
      </c>
      <c r="J67" s="218"/>
      <c r="K67" s="178">
        <f aca="true" t="shared" si="2" ref="K67:K112">C67+E67+G67+I67</f>
        <v>56</v>
      </c>
      <c r="L67" s="183" t="str">
        <f aca="true" t="shared" si="3" ref="L67:L112">IF(OR(D67="(e)",F67="(e)",H67="(e)",J67="(e)"),"(e)"," ")</f>
        <v> </v>
      </c>
    </row>
    <row r="68" spans="1:12" ht="11.25">
      <c r="A68" s="177">
        <v>55</v>
      </c>
      <c r="B68" s="173" t="s">
        <v>127</v>
      </c>
      <c r="C68" s="178">
        <v>5</v>
      </c>
      <c r="D68" s="245"/>
      <c r="E68" s="210">
        <v>0</v>
      </c>
      <c r="F68" s="195"/>
      <c r="G68" s="211">
        <v>3</v>
      </c>
      <c r="H68" s="183"/>
      <c r="I68" s="246">
        <v>0</v>
      </c>
      <c r="J68" s="218"/>
      <c r="K68" s="178">
        <f t="shared" si="2"/>
        <v>8</v>
      </c>
      <c r="L68" s="183" t="str">
        <f t="shared" si="3"/>
        <v> </v>
      </c>
    </row>
    <row r="69" spans="1:12" ht="11.25">
      <c r="A69" s="177">
        <v>56</v>
      </c>
      <c r="B69" s="173" t="s">
        <v>128</v>
      </c>
      <c r="C69" s="178">
        <v>34</v>
      </c>
      <c r="D69" s="245"/>
      <c r="E69" s="210">
        <v>2</v>
      </c>
      <c r="F69" s="195"/>
      <c r="G69" s="211">
        <v>1</v>
      </c>
      <c r="H69" s="183"/>
      <c r="I69" s="246">
        <v>0</v>
      </c>
      <c r="J69" s="218"/>
      <c r="K69" s="178">
        <f t="shared" si="2"/>
        <v>37</v>
      </c>
      <c r="L69" s="183" t="str">
        <f t="shared" si="3"/>
        <v> </v>
      </c>
    </row>
    <row r="70" spans="1:12" ht="11.25">
      <c r="A70" s="177">
        <v>57</v>
      </c>
      <c r="B70" s="173" t="s">
        <v>129</v>
      </c>
      <c r="C70" s="178">
        <v>32</v>
      </c>
      <c r="D70" s="245"/>
      <c r="E70" s="210">
        <v>0</v>
      </c>
      <c r="F70" s="195"/>
      <c r="G70" s="211">
        <v>1</v>
      </c>
      <c r="H70" s="183"/>
      <c r="I70" s="246">
        <v>2</v>
      </c>
      <c r="J70" s="218"/>
      <c r="K70" s="178">
        <f t="shared" si="2"/>
        <v>35</v>
      </c>
      <c r="L70" s="183" t="str">
        <f t="shared" si="3"/>
        <v> </v>
      </c>
    </row>
    <row r="71" spans="1:12" ht="11.25">
      <c r="A71" s="177">
        <v>58</v>
      </c>
      <c r="B71" s="173" t="s">
        <v>130</v>
      </c>
      <c r="C71" s="178">
        <v>2</v>
      </c>
      <c r="D71" s="245" t="s">
        <v>180</v>
      </c>
      <c r="E71" s="210">
        <v>0</v>
      </c>
      <c r="F71" s="195" t="s">
        <v>180</v>
      </c>
      <c r="G71" s="211">
        <v>0</v>
      </c>
      <c r="H71" s="183" t="s">
        <v>180</v>
      </c>
      <c r="I71" s="246">
        <v>0</v>
      </c>
      <c r="J71" s="218" t="s">
        <v>180</v>
      </c>
      <c r="K71" s="178">
        <f t="shared" si="2"/>
        <v>2</v>
      </c>
      <c r="L71" s="183" t="str">
        <f t="shared" si="3"/>
        <v>(e)</v>
      </c>
    </row>
    <row r="72" spans="1:12" ht="11.25">
      <c r="A72" s="177">
        <v>59</v>
      </c>
      <c r="B72" s="173" t="s">
        <v>131</v>
      </c>
      <c r="C72" s="178">
        <v>102</v>
      </c>
      <c r="D72" s="245"/>
      <c r="E72" s="210">
        <v>2</v>
      </c>
      <c r="F72" s="195"/>
      <c r="G72" s="211">
        <v>0</v>
      </c>
      <c r="H72" s="183"/>
      <c r="I72" s="246">
        <v>0</v>
      </c>
      <c r="J72" s="195"/>
      <c r="K72" s="178">
        <f t="shared" si="2"/>
        <v>104</v>
      </c>
      <c r="L72" s="183" t="str">
        <f t="shared" si="3"/>
        <v> </v>
      </c>
    </row>
    <row r="73" spans="1:12" ht="11.25">
      <c r="A73" s="177">
        <v>60</v>
      </c>
      <c r="B73" s="173" t="s">
        <v>132</v>
      </c>
      <c r="C73" s="178">
        <v>14</v>
      </c>
      <c r="D73" s="245"/>
      <c r="E73" s="210">
        <v>0</v>
      </c>
      <c r="F73" s="195"/>
      <c r="G73" s="211">
        <v>0</v>
      </c>
      <c r="H73" s="183"/>
      <c r="I73" s="246">
        <v>3</v>
      </c>
      <c r="J73" s="218"/>
      <c r="K73" s="178">
        <f t="shared" si="2"/>
        <v>17</v>
      </c>
      <c r="L73" s="183" t="str">
        <f t="shared" si="3"/>
        <v> </v>
      </c>
    </row>
    <row r="74" spans="1:12" ht="11.25">
      <c r="A74" s="177">
        <v>61</v>
      </c>
      <c r="B74" s="173" t="s">
        <v>133</v>
      </c>
      <c r="C74" s="178">
        <v>14</v>
      </c>
      <c r="D74" s="245"/>
      <c r="E74" s="210">
        <v>0</v>
      </c>
      <c r="F74" s="195"/>
      <c r="G74" s="211">
        <v>0</v>
      </c>
      <c r="H74" s="183"/>
      <c r="I74" s="246">
        <v>1</v>
      </c>
      <c r="J74" s="218"/>
      <c r="K74" s="178">
        <f t="shared" si="2"/>
        <v>15</v>
      </c>
      <c r="L74" s="183" t="str">
        <f t="shared" si="3"/>
        <v> </v>
      </c>
    </row>
    <row r="75" spans="1:12" ht="11.25">
      <c r="A75" s="177">
        <v>62</v>
      </c>
      <c r="B75" s="173" t="s">
        <v>134</v>
      </c>
      <c r="C75" s="178">
        <v>42</v>
      </c>
      <c r="D75" s="245"/>
      <c r="E75" s="210">
        <v>1</v>
      </c>
      <c r="F75" s="195"/>
      <c r="G75" s="211">
        <v>1</v>
      </c>
      <c r="H75" s="183"/>
      <c r="I75" s="246">
        <v>1</v>
      </c>
      <c r="J75" s="218"/>
      <c r="K75" s="178">
        <f t="shared" si="2"/>
        <v>45</v>
      </c>
      <c r="L75" s="183" t="str">
        <f t="shared" si="3"/>
        <v> </v>
      </c>
    </row>
    <row r="76" spans="1:12" ht="11.25">
      <c r="A76" s="177">
        <v>63</v>
      </c>
      <c r="B76" s="173" t="s">
        <v>135</v>
      </c>
      <c r="C76" s="178">
        <v>34</v>
      </c>
      <c r="D76" s="245"/>
      <c r="E76" s="210">
        <v>2</v>
      </c>
      <c r="F76" s="195"/>
      <c r="G76" s="211">
        <v>5</v>
      </c>
      <c r="H76" s="183"/>
      <c r="I76" s="246">
        <v>1</v>
      </c>
      <c r="J76" s="218"/>
      <c r="K76" s="178">
        <f t="shared" si="2"/>
        <v>42</v>
      </c>
      <c r="L76" s="183" t="str">
        <f t="shared" si="3"/>
        <v> </v>
      </c>
    </row>
    <row r="77" spans="1:12" ht="11.25">
      <c r="A77" s="177">
        <v>64</v>
      </c>
      <c r="B77" s="173" t="s">
        <v>136</v>
      </c>
      <c r="C77" s="178">
        <v>64</v>
      </c>
      <c r="D77" s="245"/>
      <c r="E77" s="210">
        <v>0</v>
      </c>
      <c r="F77" s="195"/>
      <c r="G77" s="211">
        <v>2</v>
      </c>
      <c r="H77" s="183"/>
      <c r="I77" s="246">
        <v>0.8408964152537145</v>
      </c>
      <c r="J77" s="218"/>
      <c r="K77" s="178">
        <f t="shared" si="2"/>
        <v>66.84089641525371</v>
      </c>
      <c r="L77" s="183" t="str">
        <f t="shared" si="3"/>
        <v> </v>
      </c>
    </row>
    <row r="78" spans="1:12" ht="11.25">
      <c r="A78" s="177">
        <v>65</v>
      </c>
      <c r="B78" s="173" t="s">
        <v>137</v>
      </c>
      <c r="C78" s="178">
        <v>14</v>
      </c>
      <c r="D78" s="245" t="s">
        <v>180</v>
      </c>
      <c r="E78" s="210">
        <v>0</v>
      </c>
      <c r="F78" s="195" t="s">
        <v>180</v>
      </c>
      <c r="G78" s="211">
        <v>0.8408964152537145</v>
      </c>
      <c r="H78" s="183" t="s">
        <v>180</v>
      </c>
      <c r="I78" s="246">
        <v>0</v>
      </c>
      <c r="J78" s="218" t="s">
        <v>180</v>
      </c>
      <c r="K78" s="178">
        <f t="shared" si="2"/>
        <v>14.840896415253715</v>
      </c>
      <c r="L78" s="183" t="str">
        <f t="shared" si="3"/>
        <v>(e)</v>
      </c>
    </row>
    <row r="79" spans="1:12" ht="11.25">
      <c r="A79" s="177">
        <v>66</v>
      </c>
      <c r="B79" s="173" t="s">
        <v>138</v>
      </c>
      <c r="C79" s="178">
        <v>36</v>
      </c>
      <c r="D79" s="245"/>
      <c r="E79" s="210">
        <v>1</v>
      </c>
      <c r="F79" s="195"/>
      <c r="G79" s="211">
        <v>6</v>
      </c>
      <c r="H79" s="183"/>
      <c r="I79" s="246">
        <v>0</v>
      </c>
      <c r="J79" s="218"/>
      <c r="K79" s="178">
        <f t="shared" si="2"/>
        <v>43</v>
      </c>
      <c r="L79" s="183" t="str">
        <f t="shared" si="3"/>
        <v> </v>
      </c>
    </row>
    <row r="80" spans="1:12" ht="11.25">
      <c r="A80" s="177">
        <v>67</v>
      </c>
      <c r="B80" s="173" t="s">
        <v>139</v>
      </c>
      <c r="C80" s="178">
        <v>49</v>
      </c>
      <c r="D80" s="245"/>
      <c r="E80" s="210">
        <v>0</v>
      </c>
      <c r="F80" s="195"/>
      <c r="G80" s="211">
        <v>2</v>
      </c>
      <c r="H80" s="183"/>
      <c r="I80" s="246">
        <v>3</v>
      </c>
      <c r="J80" s="218"/>
      <c r="K80" s="178">
        <f t="shared" si="2"/>
        <v>54</v>
      </c>
      <c r="L80" s="183" t="str">
        <f t="shared" si="3"/>
        <v> </v>
      </c>
    </row>
    <row r="81" spans="1:12" ht="11.25">
      <c r="A81" s="177">
        <v>68</v>
      </c>
      <c r="B81" s="173" t="s">
        <v>140</v>
      </c>
      <c r="C81" s="178">
        <v>71</v>
      </c>
      <c r="D81" s="245"/>
      <c r="E81" s="210">
        <v>0</v>
      </c>
      <c r="F81" s="195"/>
      <c r="G81" s="211">
        <v>0</v>
      </c>
      <c r="H81" s="183"/>
      <c r="I81" s="246">
        <v>0</v>
      </c>
      <c r="J81" s="218"/>
      <c r="K81" s="178">
        <f t="shared" si="2"/>
        <v>71</v>
      </c>
      <c r="L81" s="183" t="str">
        <f t="shared" si="3"/>
        <v> </v>
      </c>
    </row>
    <row r="82" spans="1:12" ht="11.25">
      <c r="A82" s="177">
        <v>69</v>
      </c>
      <c r="B82" s="173" t="s">
        <v>141</v>
      </c>
      <c r="C82" s="178">
        <v>349</v>
      </c>
      <c r="D82" s="245" t="s">
        <v>180</v>
      </c>
      <c r="E82" s="210">
        <v>0</v>
      </c>
      <c r="F82" s="195" t="s">
        <v>180</v>
      </c>
      <c r="G82" s="211">
        <v>0</v>
      </c>
      <c r="H82" s="183" t="s">
        <v>180</v>
      </c>
      <c r="I82" s="246">
        <v>0</v>
      </c>
      <c r="J82" s="218" t="s">
        <v>180</v>
      </c>
      <c r="K82" s="178">
        <f t="shared" si="2"/>
        <v>349</v>
      </c>
      <c r="L82" s="183" t="str">
        <f t="shared" si="3"/>
        <v>(e)</v>
      </c>
    </row>
    <row r="83" spans="1:12" ht="11.25">
      <c r="A83" s="177">
        <v>70</v>
      </c>
      <c r="B83" s="173" t="s">
        <v>142</v>
      </c>
      <c r="C83" s="178">
        <v>17</v>
      </c>
      <c r="D83" s="245"/>
      <c r="E83" s="210">
        <v>0</v>
      </c>
      <c r="F83" s="195"/>
      <c r="G83" s="211">
        <v>0</v>
      </c>
      <c r="H83" s="183"/>
      <c r="I83" s="246">
        <v>0</v>
      </c>
      <c r="J83" s="218"/>
      <c r="K83" s="178">
        <f t="shared" si="2"/>
        <v>17</v>
      </c>
      <c r="L83" s="183" t="str">
        <f t="shared" si="3"/>
        <v> </v>
      </c>
    </row>
    <row r="84" spans="1:12" ht="11.25">
      <c r="A84" s="177">
        <v>71</v>
      </c>
      <c r="B84" s="173" t="s">
        <v>143</v>
      </c>
      <c r="C84" s="178">
        <v>29</v>
      </c>
      <c r="D84" s="245"/>
      <c r="E84" s="210">
        <v>0</v>
      </c>
      <c r="F84" s="195"/>
      <c r="G84" s="211">
        <v>0</v>
      </c>
      <c r="H84" s="183"/>
      <c r="I84" s="246">
        <v>3</v>
      </c>
      <c r="J84" s="218"/>
      <c r="K84" s="178">
        <f t="shared" si="2"/>
        <v>32</v>
      </c>
      <c r="L84" s="183" t="str">
        <f t="shared" si="3"/>
        <v> </v>
      </c>
    </row>
    <row r="85" spans="1:12" ht="11.25">
      <c r="A85" s="177">
        <v>72</v>
      </c>
      <c r="B85" s="173" t="s">
        <v>144</v>
      </c>
      <c r="C85" s="178">
        <v>14</v>
      </c>
      <c r="D85" s="245"/>
      <c r="E85" s="210">
        <v>0</v>
      </c>
      <c r="F85" s="195"/>
      <c r="G85" s="211">
        <v>0</v>
      </c>
      <c r="H85" s="183"/>
      <c r="I85" s="246">
        <v>3</v>
      </c>
      <c r="J85" s="218"/>
      <c r="K85" s="178">
        <f t="shared" si="2"/>
        <v>17</v>
      </c>
      <c r="L85" s="183" t="str">
        <f t="shared" si="3"/>
        <v> </v>
      </c>
    </row>
    <row r="86" spans="1:12" ht="11.25">
      <c r="A86" s="177">
        <v>73</v>
      </c>
      <c r="B86" s="173" t="s">
        <v>145</v>
      </c>
      <c r="C86" s="178">
        <v>41</v>
      </c>
      <c r="D86" s="245"/>
      <c r="E86" s="210">
        <v>0</v>
      </c>
      <c r="F86" s="195"/>
      <c r="G86" s="211">
        <v>10</v>
      </c>
      <c r="H86" s="183"/>
      <c r="I86" s="246">
        <v>0</v>
      </c>
      <c r="J86" s="218"/>
      <c r="K86" s="178">
        <f t="shared" si="2"/>
        <v>51</v>
      </c>
      <c r="L86" s="183" t="str">
        <f t="shared" si="3"/>
        <v> </v>
      </c>
    </row>
    <row r="87" spans="1:12" ht="11.25">
      <c r="A87" s="177">
        <v>74</v>
      </c>
      <c r="B87" s="173" t="s">
        <v>146</v>
      </c>
      <c r="C87" s="178">
        <v>100</v>
      </c>
      <c r="D87" s="245"/>
      <c r="E87" s="210">
        <v>0</v>
      </c>
      <c r="F87" s="195"/>
      <c r="G87" s="211">
        <v>5</v>
      </c>
      <c r="H87" s="183"/>
      <c r="I87" s="246">
        <v>0</v>
      </c>
      <c r="J87" s="218"/>
      <c r="K87" s="178">
        <f t="shared" si="2"/>
        <v>105</v>
      </c>
      <c r="L87" s="183" t="str">
        <f t="shared" si="3"/>
        <v> </v>
      </c>
    </row>
    <row r="88" spans="1:12" ht="11.25">
      <c r="A88" s="177">
        <v>75</v>
      </c>
      <c r="B88" s="173" t="s">
        <v>147</v>
      </c>
      <c r="C88" s="178">
        <v>3</v>
      </c>
      <c r="D88" s="245"/>
      <c r="E88" s="210">
        <v>0</v>
      </c>
      <c r="F88" s="195"/>
      <c r="G88" s="211">
        <v>0</v>
      </c>
      <c r="H88" s="183"/>
      <c r="I88" s="246">
        <v>0</v>
      </c>
      <c r="J88" s="218"/>
      <c r="K88" s="178">
        <f t="shared" si="2"/>
        <v>3</v>
      </c>
      <c r="L88" s="183" t="str">
        <f t="shared" si="3"/>
        <v> </v>
      </c>
    </row>
    <row r="89" spans="1:12" ht="11.25">
      <c r="A89" s="177">
        <v>76</v>
      </c>
      <c r="B89" s="173" t="s">
        <v>148</v>
      </c>
      <c r="C89" s="178">
        <v>71</v>
      </c>
      <c r="D89" s="245"/>
      <c r="E89" s="210">
        <v>0</v>
      </c>
      <c r="F89" s="195"/>
      <c r="G89" s="211">
        <v>2</v>
      </c>
      <c r="H89" s="183"/>
      <c r="I89" s="246">
        <v>8</v>
      </c>
      <c r="J89" s="218"/>
      <c r="K89" s="178">
        <f t="shared" si="2"/>
        <v>81</v>
      </c>
      <c r="L89" s="183" t="str">
        <f t="shared" si="3"/>
        <v> </v>
      </c>
    </row>
    <row r="90" spans="1:12" ht="11.25">
      <c r="A90" s="177">
        <v>77</v>
      </c>
      <c r="B90" s="173" t="s">
        <v>149</v>
      </c>
      <c r="C90" s="178">
        <v>61</v>
      </c>
      <c r="D90" s="245"/>
      <c r="E90" s="210">
        <v>0</v>
      </c>
      <c r="F90" s="195"/>
      <c r="G90" s="211">
        <v>2</v>
      </c>
      <c r="H90" s="183"/>
      <c r="I90" s="246">
        <v>8</v>
      </c>
      <c r="J90" s="195"/>
      <c r="K90" s="178">
        <f t="shared" si="2"/>
        <v>71</v>
      </c>
      <c r="L90" s="183" t="str">
        <f t="shared" si="3"/>
        <v> </v>
      </c>
    </row>
    <row r="91" spans="1:12" ht="11.25">
      <c r="A91" s="177">
        <v>78</v>
      </c>
      <c r="B91" s="173" t="s">
        <v>150</v>
      </c>
      <c r="C91" s="178">
        <v>100</v>
      </c>
      <c r="D91" s="245" t="s">
        <v>180</v>
      </c>
      <c r="E91" s="210">
        <v>0</v>
      </c>
      <c r="F91" s="195" t="s">
        <v>180</v>
      </c>
      <c r="G91" s="211">
        <v>0</v>
      </c>
      <c r="H91" s="183" t="s">
        <v>180</v>
      </c>
      <c r="I91" s="246">
        <v>3</v>
      </c>
      <c r="J91" s="218" t="s">
        <v>180</v>
      </c>
      <c r="K91" s="178">
        <f t="shared" si="2"/>
        <v>103</v>
      </c>
      <c r="L91" s="183" t="str">
        <f t="shared" si="3"/>
        <v>(e)</v>
      </c>
    </row>
    <row r="92" spans="1:12" ht="11.25">
      <c r="A92" s="177">
        <v>79</v>
      </c>
      <c r="B92" s="173" t="s">
        <v>151</v>
      </c>
      <c r="C92" s="178">
        <v>17</v>
      </c>
      <c r="D92" s="245"/>
      <c r="E92" s="210">
        <v>0</v>
      </c>
      <c r="F92" s="195"/>
      <c r="G92" s="211">
        <v>2</v>
      </c>
      <c r="H92" s="183"/>
      <c r="I92" s="246">
        <v>0</v>
      </c>
      <c r="J92" s="218"/>
      <c r="K92" s="178">
        <f t="shared" si="2"/>
        <v>19</v>
      </c>
      <c r="L92" s="183" t="str">
        <f t="shared" si="3"/>
        <v> </v>
      </c>
    </row>
    <row r="93" spans="1:12" ht="11.25">
      <c r="A93" s="177">
        <v>80</v>
      </c>
      <c r="B93" s="173" t="s">
        <v>152</v>
      </c>
      <c r="C93" s="178">
        <v>24</v>
      </c>
      <c r="D93" s="245"/>
      <c r="E93" s="210">
        <v>0</v>
      </c>
      <c r="F93" s="195"/>
      <c r="G93" s="211">
        <v>19</v>
      </c>
      <c r="H93" s="183"/>
      <c r="I93" s="246">
        <v>1</v>
      </c>
      <c r="J93" s="218"/>
      <c r="K93" s="178">
        <f t="shared" si="2"/>
        <v>44</v>
      </c>
      <c r="L93" s="183" t="str">
        <f t="shared" si="3"/>
        <v> </v>
      </c>
    </row>
    <row r="94" spans="1:12" ht="11.25">
      <c r="A94" s="177">
        <v>81</v>
      </c>
      <c r="B94" s="173" t="s">
        <v>153</v>
      </c>
      <c r="C94" s="178">
        <v>50</v>
      </c>
      <c r="D94" s="245"/>
      <c r="E94" s="210">
        <v>0</v>
      </c>
      <c r="F94" s="195"/>
      <c r="G94" s="211">
        <v>0</v>
      </c>
      <c r="H94" s="183"/>
      <c r="I94" s="246">
        <v>0</v>
      </c>
      <c r="J94" s="218"/>
      <c r="K94" s="178">
        <f t="shared" si="2"/>
        <v>50</v>
      </c>
      <c r="L94" s="183" t="str">
        <f t="shared" si="3"/>
        <v> </v>
      </c>
    </row>
    <row r="95" spans="1:12" ht="11.25">
      <c r="A95" s="177">
        <v>82</v>
      </c>
      <c r="B95" s="173" t="s">
        <v>154</v>
      </c>
      <c r="C95" s="178">
        <v>21</v>
      </c>
      <c r="D95" s="245"/>
      <c r="E95" s="210">
        <v>0</v>
      </c>
      <c r="F95" s="195"/>
      <c r="G95" s="211">
        <v>0</v>
      </c>
      <c r="H95" s="183"/>
      <c r="I95" s="246">
        <v>1</v>
      </c>
      <c r="J95" s="218"/>
      <c r="K95" s="178">
        <f t="shared" si="2"/>
        <v>22</v>
      </c>
      <c r="L95" s="183" t="str">
        <f t="shared" si="3"/>
        <v> </v>
      </c>
    </row>
    <row r="96" spans="1:12" ht="11.25">
      <c r="A96" s="177">
        <v>83</v>
      </c>
      <c r="B96" s="173" t="s">
        <v>155</v>
      </c>
      <c r="C96" s="178">
        <v>114</v>
      </c>
      <c r="D96" s="245"/>
      <c r="E96" s="210">
        <v>0</v>
      </c>
      <c r="F96" s="195"/>
      <c r="G96" s="211">
        <v>28</v>
      </c>
      <c r="H96" s="183"/>
      <c r="I96" s="246">
        <v>10</v>
      </c>
      <c r="J96" s="218"/>
      <c r="K96" s="178">
        <f t="shared" si="2"/>
        <v>152</v>
      </c>
      <c r="L96" s="183" t="str">
        <f t="shared" si="3"/>
        <v> </v>
      </c>
    </row>
    <row r="97" spans="1:12" ht="11.25">
      <c r="A97" s="177">
        <v>84</v>
      </c>
      <c r="B97" s="173" t="s">
        <v>156</v>
      </c>
      <c r="C97" s="178">
        <v>71</v>
      </c>
      <c r="D97" s="245"/>
      <c r="E97" s="210">
        <v>0</v>
      </c>
      <c r="F97" s="195"/>
      <c r="G97" s="211">
        <v>0</v>
      </c>
      <c r="H97" s="183"/>
      <c r="I97" s="246">
        <v>0</v>
      </c>
      <c r="J97" s="218"/>
      <c r="K97" s="178">
        <f t="shared" si="2"/>
        <v>71</v>
      </c>
      <c r="L97" s="183" t="str">
        <f t="shared" si="3"/>
        <v> </v>
      </c>
    </row>
    <row r="98" spans="1:12" ht="11.25">
      <c r="A98" s="177">
        <v>85</v>
      </c>
      <c r="B98" s="173" t="s">
        <v>157</v>
      </c>
      <c r="C98" s="178">
        <v>30</v>
      </c>
      <c r="D98" s="245"/>
      <c r="E98" s="210">
        <v>0</v>
      </c>
      <c r="F98" s="195"/>
      <c r="G98" s="211">
        <v>0</v>
      </c>
      <c r="H98" s="183"/>
      <c r="I98" s="246">
        <v>0</v>
      </c>
      <c r="J98" s="218"/>
      <c r="K98" s="178">
        <f t="shared" si="2"/>
        <v>30</v>
      </c>
      <c r="L98" s="183" t="str">
        <f t="shared" si="3"/>
        <v> </v>
      </c>
    </row>
    <row r="99" spans="1:12" ht="11.25">
      <c r="A99" s="177">
        <v>86</v>
      </c>
      <c r="B99" s="173" t="s">
        <v>158</v>
      </c>
      <c r="C99" s="178">
        <v>26</v>
      </c>
      <c r="D99" s="245"/>
      <c r="E99" s="210">
        <v>0</v>
      </c>
      <c r="F99" s="195"/>
      <c r="G99" s="211">
        <v>16</v>
      </c>
      <c r="H99" s="183"/>
      <c r="I99" s="246">
        <v>6</v>
      </c>
      <c r="J99" s="218"/>
      <c r="K99" s="178">
        <f t="shared" si="2"/>
        <v>48</v>
      </c>
      <c r="L99" s="183" t="str">
        <f t="shared" si="3"/>
        <v> </v>
      </c>
    </row>
    <row r="100" spans="1:12" ht="11.25">
      <c r="A100" s="177">
        <v>87</v>
      </c>
      <c r="B100" s="173" t="s">
        <v>159</v>
      </c>
      <c r="C100" s="178">
        <v>26</v>
      </c>
      <c r="D100" s="245"/>
      <c r="E100" s="210">
        <v>1</v>
      </c>
      <c r="F100" s="195"/>
      <c r="G100" s="211">
        <v>17</v>
      </c>
      <c r="H100" s="183"/>
      <c r="I100" s="246">
        <v>0</v>
      </c>
      <c r="J100" s="218"/>
      <c r="K100" s="178">
        <f t="shared" si="2"/>
        <v>44</v>
      </c>
      <c r="L100" s="183" t="str">
        <f t="shared" si="3"/>
        <v> </v>
      </c>
    </row>
    <row r="101" spans="1:12" ht="11.25">
      <c r="A101" s="177">
        <v>88</v>
      </c>
      <c r="B101" s="173" t="s">
        <v>160</v>
      </c>
      <c r="C101" s="178">
        <v>25</v>
      </c>
      <c r="D101" s="245"/>
      <c r="E101" s="210">
        <v>0</v>
      </c>
      <c r="F101" s="195"/>
      <c r="G101" s="211">
        <v>0</v>
      </c>
      <c r="H101" s="183"/>
      <c r="I101" s="246">
        <v>0</v>
      </c>
      <c r="J101" s="218"/>
      <c r="K101" s="178">
        <f t="shared" si="2"/>
        <v>25</v>
      </c>
      <c r="L101" s="183" t="str">
        <f t="shared" si="3"/>
        <v> </v>
      </c>
    </row>
    <row r="102" spans="1:12" ht="11.25">
      <c r="A102" s="177">
        <v>89</v>
      </c>
      <c r="B102" s="173" t="s">
        <v>161</v>
      </c>
      <c r="C102" s="178">
        <v>22</v>
      </c>
      <c r="D102" s="245"/>
      <c r="E102" s="210">
        <v>1</v>
      </c>
      <c r="F102" s="195"/>
      <c r="G102" s="211">
        <v>1</v>
      </c>
      <c r="H102" s="183"/>
      <c r="I102" s="246">
        <v>0</v>
      </c>
      <c r="J102" s="218"/>
      <c r="K102" s="178">
        <f t="shared" si="2"/>
        <v>24</v>
      </c>
      <c r="L102" s="183" t="str">
        <f t="shared" si="3"/>
        <v> </v>
      </c>
    </row>
    <row r="103" spans="1:12" ht="11.25">
      <c r="A103" s="177">
        <v>90</v>
      </c>
      <c r="B103" s="173" t="s">
        <v>162</v>
      </c>
      <c r="C103" s="178">
        <v>6</v>
      </c>
      <c r="D103" s="245"/>
      <c r="E103" s="210">
        <v>0</v>
      </c>
      <c r="F103" s="195"/>
      <c r="G103" s="211">
        <v>1</v>
      </c>
      <c r="H103" s="183"/>
      <c r="I103" s="246">
        <v>0</v>
      </c>
      <c r="J103" s="218"/>
      <c r="K103" s="178">
        <f t="shared" si="2"/>
        <v>7</v>
      </c>
      <c r="L103" s="183" t="str">
        <f t="shared" si="3"/>
        <v> </v>
      </c>
    </row>
    <row r="104" spans="1:12" ht="11.25">
      <c r="A104" s="177">
        <v>91</v>
      </c>
      <c r="B104" s="173" t="s">
        <v>163</v>
      </c>
      <c r="C104" s="178">
        <v>48</v>
      </c>
      <c r="D104" s="245"/>
      <c r="E104" s="210">
        <v>0</v>
      </c>
      <c r="F104" s="195"/>
      <c r="G104" s="211">
        <v>8</v>
      </c>
      <c r="H104" s="183"/>
      <c r="I104" s="246">
        <v>11</v>
      </c>
      <c r="J104" s="218"/>
      <c r="K104" s="178">
        <f t="shared" si="2"/>
        <v>67</v>
      </c>
      <c r="L104" s="183" t="str">
        <f t="shared" si="3"/>
        <v> </v>
      </c>
    </row>
    <row r="105" spans="1:12" ht="11.25">
      <c r="A105" s="177">
        <v>92</v>
      </c>
      <c r="B105" s="173" t="s">
        <v>164</v>
      </c>
      <c r="C105" s="178">
        <v>135</v>
      </c>
      <c r="D105" s="245"/>
      <c r="E105" s="210">
        <v>2</v>
      </c>
      <c r="F105" s="195"/>
      <c r="G105" s="211">
        <v>0</v>
      </c>
      <c r="H105" s="183"/>
      <c r="I105" s="246">
        <v>1</v>
      </c>
      <c r="J105" s="218"/>
      <c r="K105" s="178">
        <f t="shared" si="2"/>
        <v>138</v>
      </c>
      <c r="L105" s="183" t="str">
        <f t="shared" si="3"/>
        <v> </v>
      </c>
    </row>
    <row r="106" spans="1:12" ht="11.25">
      <c r="A106" s="177">
        <v>93</v>
      </c>
      <c r="B106" s="173" t="s">
        <v>165</v>
      </c>
      <c r="C106" s="178">
        <v>60</v>
      </c>
      <c r="D106" s="245"/>
      <c r="E106" s="210">
        <v>4</v>
      </c>
      <c r="F106" s="195"/>
      <c r="G106" s="211">
        <v>1</v>
      </c>
      <c r="H106" s="183"/>
      <c r="I106" s="246">
        <v>21</v>
      </c>
      <c r="J106" s="218"/>
      <c r="K106" s="178">
        <f t="shared" si="2"/>
        <v>86</v>
      </c>
      <c r="L106" s="183" t="str">
        <f t="shared" si="3"/>
        <v> </v>
      </c>
    </row>
    <row r="107" spans="1:12" ht="11.25">
      <c r="A107" s="177">
        <v>94</v>
      </c>
      <c r="B107" s="173" t="s">
        <v>166</v>
      </c>
      <c r="C107" s="178">
        <v>54</v>
      </c>
      <c r="D107" s="245"/>
      <c r="E107" s="210">
        <v>0</v>
      </c>
      <c r="F107" s="195"/>
      <c r="G107" s="211">
        <v>4</v>
      </c>
      <c r="H107" s="183"/>
      <c r="I107" s="246">
        <v>13</v>
      </c>
      <c r="J107" s="218"/>
      <c r="K107" s="178">
        <f t="shared" si="2"/>
        <v>71</v>
      </c>
      <c r="L107" s="183" t="str">
        <f t="shared" si="3"/>
        <v> </v>
      </c>
    </row>
    <row r="108" spans="1:12" ht="11.25">
      <c r="A108" s="184">
        <v>95</v>
      </c>
      <c r="B108" s="185" t="s">
        <v>167</v>
      </c>
      <c r="C108" s="186">
        <v>44</v>
      </c>
      <c r="D108" s="242"/>
      <c r="E108" s="243">
        <v>0</v>
      </c>
      <c r="F108" s="244"/>
      <c r="G108" s="215">
        <v>3</v>
      </c>
      <c r="H108" s="192"/>
      <c r="I108" s="247">
        <v>6</v>
      </c>
      <c r="J108" s="227"/>
      <c r="K108" s="186">
        <f t="shared" si="2"/>
        <v>53</v>
      </c>
      <c r="L108" s="192" t="str">
        <f t="shared" si="3"/>
        <v> </v>
      </c>
    </row>
    <row r="109" spans="1:12" ht="11.25">
      <c r="A109" s="177">
        <v>971</v>
      </c>
      <c r="B109" s="173" t="s">
        <v>168</v>
      </c>
      <c r="C109" s="178">
        <v>0</v>
      </c>
      <c r="D109" s="245"/>
      <c r="E109" s="210">
        <v>0</v>
      </c>
      <c r="F109" s="195"/>
      <c r="G109" s="211">
        <v>0</v>
      </c>
      <c r="H109" s="183"/>
      <c r="I109" s="246">
        <v>0</v>
      </c>
      <c r="J109" s="218"/>
      <c r="K109" s="178">
        <f t="shared" si="2"/>
        <v>0</v>
      </c>
      <c r="L109" s="183" t="str">
        <f t="shared" si="3"/>
        <v> </v>
      </c>
    </row>
    <row r="110" spans="1:12" ht="11.25">
      <c r="A110" s="177">
        <v>972</v>
      </c>
      <c r="B110" s="173" t="s">
        <v>169</v>
      </c>
      <c r="C110" s="178">
        <v>12</v>
      </c>
      <c r="D110" s="245"/>
      <c r="E110" s="210">
        <v>0</v>
      </c>
      <c r="F110" s="195"/>
      <c r="G110" s="211">
        <v>0</v>
      </c>
      <c r="H110" s="245"/>
      <c r="I110" s="246">
        <v>1</v>
      </c>
      <c r="J110" s="195"/>
      <c r="K110" s="178">
        <f t="shared" si="2"/>
        <v>13</v>
      </c>
      <c r="L110" s="183" t="str">
        <f t="shared" si="3"/>
        <v> </v>
      </c>
    </row>
    <row r="111" spans="1:12" ht="11.25">
      <c r="A111" s="177">
        <v>973</v>
      </c>
      <c r="B111" s="173" t="s">
        <v>170</v>
      </c>
      <c r="C111" s="178">
        <v>14</v>
      </c>
      <c r="D111" s="245"/>
      <c r="E111" s="210">
        <v>0</v>
      </c>
      <c r="F111" s="195"/>
      <c r="G111" s="211">
        <v>0</v>
      </c>
      <c r="H111" s="245"/>
      <c r="I111" s="246">
        <v>0</v>
      </c>
      <c r="J111" s="195"/>
      <c r="K111" s="178">
        <f t="shared" si="2"/>
        <v>14</v>
      </c>
      <c r="L111" s="183" t="str">
        <f t="shared" si="3"/>
        <v> </v>
      </c>
    </row>
    <row r="112" spans="1:12" ht="11.25">
      <c r="A112" s="184">
        <v>974</v>
      </c>
      <c r="B112" s="185" t="s">
        <v>171</v>
      </c>
      <c r="C112" s="186">
        <v>4</v>
      </c>
      <c r="D112" s="242"/>
      <c r="E112" s="243">
        <v>0</v>
      </c>
      <c r="F112" s="244"/>
      <c r="G112" s="215">
        <v>0</v>
      </c>
      <c r="H112" s="192"/>
      <c r="I112" s="247">
        <v>6</v>
      </c>
      <c r="J112" s="227"/>
      <c r="K112" s="186">
        <f t="shared" si="2"/>
        <v>10</v>
      </c>
      <c r="L112" s="192" t="str">
        <f t="shared" si="3"/>
        <v> </v>
      </c>
    </row>
    <row r="113" spans="7:10" ht="11.25">
      <c r="G113" s="173"/>
      <c r="H113" s="195"/>
      <c r="I113" s="173"/>
      <c r="J113" s="195"/>
    </row>
    <row r="114" spans="1:12" ht="15.75" customHeight="1">
      <c r="A114" s="507" t="s">
        <v>172</v>
      </c>
      <c r="B114" s="508"/>
      <c r="C114" s="196">
        <f>SUM(C7:C59,C66:C108)</f>
        <v>4152</v>
      </c>
      <c r="D114" s="197"/>
      <c r="E114" s="198">
        <f>SUM(E7:E59,E66:E108)</f>
        <v>60</v>
      </c>
      <c r="F114" s="199"/>
      <c r="G114" s="196">
        <f>SUM(G7:G59,G66:G108)</f>
        <v>301.8408964152537</v>
      </c>
      <c r="H114" s="197"/>
      <c r="I114" s="198">
        <f>SUM(I7:I59,I66:I108)</f>
        <v>285.8408964152537</v>
      </c>
      <c r="J114" s="199"/>
      <c r="K114" s="196">
        <f>SUM(K7:K59,K66:K108)</f>
        <v>4799.681792830507</v>
      </c>
      <c r="L114" s="197"/>
    </row>
    <row r="115" spans="1:12" ht="13.5" customHeight="1">
      <c r="A115" s="505" t="s">
        <v>173</v>
      </c>
      <c r="B115" s="506"/>
      <c r="C115" s="178">
        <f>SUM(C109:C112)</f>
        <v>30</v>
      </c>
      <c r="D115" s="183"/>
      <c r="E115" s="201">
        <f>SUM(E109:E112)</f>
        <v>0</v>
      </c>
      <c r="F115" s="193"/>
      <c r="G115" s="178">
        <f>SUM(G109:G112)</f>
        <v>0</v>
      </c>
      <c r="H115" s="183"/>
      <c r="I115" s="201">
        <f>SUM(I109:I112)</f>
        <v>7</v>
      </c>
      <c r="J115" s="193"/>
      <c r="K115" s="178">
        <f>SUM(K109:K112)</f>
        <v>37</v>
      </c>
      <c r="L115" s="183"/>
    </row>
    <row r="116" spans="1:12" ht="17.25" customHeight="1">
      <c r="A116" s="499" t="s">
        <v>174</v>
      </c>
      <c r="B116" s="500"/>
      <c r="C116" s="186">
        <f>C114+C115</f>
        <v>4182</v>
      </c>
      <c r="D116" s="192"/>
      <c r="E116" s="202">
        <f>E114+E115</f>
        <v>60</v>
      </c>
      <c r="F116" s="203"/>
      <c r="G116" s="186">
        <f>G114+G115</f>
        <v>301.8408964152537</v>
      </c>
      <c r="H116" s="192"/>
      <c r="I116" s="202">
        <f>I114+I115</f>
        <v>292.8408964152537</v>
      </c>
      <c r="J116" s="203"/>
      <c r="K116" s="186">
        <f>K114+K115</f>
        <v>4836.681792830507</v>
      </c>
      <c r="L116" s="192"/>
    </row>
    <row r="117" spans="1:10" ht="11.25">
      <c r="A117" s="200" t="s">
        <v>181</v>
      </c>
      <c r="C117" s="173"/>
      <c r="D117" s="195"/>
      <c r="E117" s="210"/>
      <c r="F117" s="195"/>
      <c r="G117" s="173"/>
      <c r="H117" s="195"/>
      <c r="I117" s="173"/>
      <c r="J117" s="195"/>
    </row>
    <row r="118" spans="2:10" ht="11.25">
      <c r="B118" s="204"/>
      <c r="C118" s="204"/>
      <c r="D118" s="205"/>
      <c r="E118" s="248"/>
      <c r="F118" s="205"/>
      <c r="G118" s="206"/>
      <c r="H118" s="207"/>
      <c r="I118" s="206"/>
      <c r="J118" s="207"/>
    </row>
    <row r="119" spans="2:10" ht="11.25">
      <c r="B119" s="204"/>
      <c r="C119" s="204"/>
      <c r="D119" s="205"/>
      <c r="E119" s="248"/>
      <c r="F119" s="205"/>
      <c r="G119" s="204"/>
      <c r="H119" s="205"/>
      <c r="I119" s="204"/>
      <c r="J119" s="205"/>
    </row>
    <row r="120" spans="2:10" ht="11.25">
      <c r="B120" s="173"/>
      <c r="C120" s="173"/>
      <c r="D120" s="195"/>
      <c r="E120" s="210"/>
      <c r="F120" s="195"/>
      <c r="G120" s="173"/>
      <c r="H120" s="195"/>
      <c r="I120" s="173"/>
      <c r="J120" s="195"/>
    </row>
    <row r="121" spans="2:10" ht="11.25">
      <c r="B121" s="173"/>
      <c r="C121" s="173"/>
      <c r="D121" s="195"/>
      <c r="E121" s="210"/>
      <c r="F121" s="195"/>
      <c r="G121" s="194"/>
      <c r="H121" s="195"/>
      <c r="I121" s="194"/>
      <c r="J121" s="218"/>
    </row>
    <row r="122" spans="2:10" ht="11.25">
      <c r="B122" s="173"/>
      <c r="C122" s="173"/>
      <c r="D122" s="195"/>
      <c r="E122" s="210"/>
      <c r="F122" s="195"/>
      <c r="G122" s="194"/>
      <c r="H122" s="195"/>
      <c r="I122" s="194"/>
      <c r="J122" s="218"/>
    </row>
    <row r="123" spans="2:10" ht="11.25">
      <c r="B123" s="173"/>
      <c r="C123" s="173"/>
      <c r="D123" s="195"/>
      <c r="E123" s="210"/>
      <c r="F123" s="195"/>
      <c r="G123" s="194"/>
      <c r="H123" s="195"/>
      <c r="I123" s="194"/>
      <c r="J123" s="218"/>
    </row>
    <row r="124" spans="2:10" ht="11.25">
      <c r="B124" s="173"/>
      <c r="C124" s="173"/>
      <c r="D124" s="195"/>
      <c r="E124" s="210"/>
      <c r="F124" s="195"/>
      <c r="G124" s="194"/>
      <c r="H124" s="195"/>
      <c r="I124" s="194"/>
      <c r="J124" s="218"/>
    </row>
    <row r="125" spans="2:10" ht="11.25">
      <c r="B125" s="173"/>
      <c r="C125" s="173"/>
      <c r="D125" s="195"/>
      <c r="E125" s="210"/>
      <c r="F125" s="195"/>
      <c r="G125" s="194"/>
      <c r="H125" s="195"/>
      <c r="I125" s="194"/>
      <c r="J125" s="218"/>
    </row>
    <row r="126" spans="2:10" ht="11.25">
      <c r="B126" s="173"/>
      <c r="C126" s="173"/>
      <c r="D126" s="195"/>
      <c r="E126" s="210"/>
      <c r="F126" s="195"/>
      <c r="G126" s="194"/>
      <c r="H126" s="195"/>
      <c r="I126" s="194"/>
      <c r="J126" s="218"/>
    </row>
    <row r="127" spans="2:10" ht="11.25">
      <c r="B127" s="173"/>
      <c r="C127" s="173"/>
      <c r="D127" s="195"/>
      <c r="E127" s="210"/>
      <c r="F127" s="195"/>
      <c r="G127" s="194"/>
      <c r="H127" s="195"/>
      <c r="I127" s="194"/>
      <c r="J127" s="218"/>
    </row>
    <row r="128" spans="2:10" ht="11.25">
      <c r="B128" s="173"/>
      <c r="C128" s="173"/>
      <c r="D128" s="195"/>
      <c r="E128" s="210"/>
      <c r="F128" s="195"/>
      <c r="G128" s="194"/>
      <c r="H128" s="195"/>
      <c r="I128" s="194"/>
      <c r="J128" s="218"/>
    </row>
    <row r="129" spans="2:10" ht="11.25">
      <c r="B129" s="173"/>
      <c r="C129" s="173"/>
      <c r="D129" s="195"/>
      <c r="E129" s="210"/>
      <c r="F129" s="195"/>
      <c r="G129" s="194"/>
      <c r="H129" s="195"/>
      <c r="I129" s="194"/>
      <c r="J129" s="218"/>
    </row>
    <row r="130" spans="2:10" ht="11.25">
      <c r="B130" s="173"/>
      <c r="C130" s="173"/>
      <c r="D130" s="195"/>
      <c r="E130" s="210"/>
      <c r="F130" s="195"/>
      <c r="G130" s="194"/>
      <c r="H130" s="195"/>
      <c r="I130" s="194"/>
      <c r="J130" s="218"/>
    </row>
    <row r="131" spans="2:10" ht="11.25">
      <c r="B131" s="173"/>
      <c r="C131" s="173"/>
      <c r="D131" s="195"/>
      <c r="E131" s="210"/>
      <c r="F131" s="195"/>
      <c r="G131" s="194"/>
      <c r="H131" s="195"/>
      <c r="I131" s="194"/>
      <c r="J131" s="218"/>
    </row>
    <row r="132" spans="2:10" ht="11.25">
      <c r="B132" s="173"/>
      <c r="C132" s="173"/>
      <c r="D132" s="195"/>
      <c r="E132" s="210"/>
      <c r="F132" s="195"/>
      <c r="G132" s="194"/>
      <c r="H132" s="195"/>
      <c r="I132" s="194"/>
      <c r="J132" s="218"/>
    </row>
    <row r="133" spans="2:10" ht="11.25">
      <c r="B133" s="173"/>
      <c r="C133" s="173"/>
      <c r="D133" s="195"/>
      <c r="E133" s="210"/>
      <c r="F133" s="195"/>
      <c r="G133" s="194"/>
      <c r="H133" s="195"/>
      <c r="I133" s="194"/>
      <c r="J133" s="218"/>
    </row>
    <row r="134" spans="2:10" ht="11.25">
      <c r="B134" s="173"/>
      <c r="C134" s="173"/>
      <c r="D134" s="195"/>
      <c r="E134" s="210"/>
      <c r="F134" s="195"/>
      <c r="G134" s="194"/>
      <c r="H134" s="195"/>
      <c r="I134" s="194"/>
      <c r="J134" s="218"/>
    </row>
    <row r="135" spans="2:10" ht="11.25">
      <c r="B135" s="173"/>
      <c r="C135" s="173"/>
      <c r="D135" s="195"/>
      <c r="E135" s="210"/>
      <c r="F135" s="195"/>
      <c r="G135" s="194"/>
      <c r="H135" s="195"/>
      <c r="I135" s="194"/>
      <c r="J135" s="218"/>
    </row>
    <row r="136" spans="2:10" ht="11.25">
      <c r="B136" s="173"/>
      <c r="C136" s="173"/>
      <c r="D136" s="195"/>
      <c r="E136" s="210"/>
      <c r="F136" s="195"/>
      <c r="G136" s="194"/>
      <c r="H136" s="195"/>
      <c r="I136" s="194"/>
      <c r="J136" s="218"/>
    </row>
    <row r="137" spans="2:10" ht="11.25">
      <c r="B137" s="173"/>
      <c r="C137" s="173"/>
      <c r="D137" s="195"/>
      <c r="E137" s="210"/>
      <c r="F137" s="195"/>
      <c r="G137" s="194"/>
      <c r="H137" s="195"/>
      <c r="I137" s="194"/>
      <c r="J137" s="218"/>
    </row>
    <row r="138" spans="2:10" ht="11.25">
      <c r="B138" s="173"/>
      <c r="C138" s="173"/>
      <c r="D138" s="195"/>
      <c r="E138" s="210"/>
      <c r="F138" s="195"/>
      <c r="G138" s="194"/>
      <c r="H138" s="195"/>
      <c r="I138" s="194"/>
      <c r="J138" s="218"/>
    </row>
    <row r="139" spans="2:10" ht="11.25">
      <c r="B139" s="173"/>
      <c r="C139" s="173"/>
      <c r="D139" s="195"/>
      <c r="E139" s="210"/>
      <c r="F139" s="195"/>
      <c r="G139" s="194"/>
      <c r="H139" s="195"/>
      <c r="I139" s="194"/>
      <c r="J139" s="218"/>
    </row>
    <row r="140" spans="2:10" ht="11.25">
      <c r="B140" s="173"/>
      <c r="C140" s="173"/>
      <c r="D140" s="195"/>
      <c r="E140" s="210"/>
      <c r="F140" s="195"/>
      <c r="G140" s="194"/>
      <c r="H140" s="195"/>
      <c r="I140" s="194"/>
      <c r="J140" s="218"/>
    </row>
    <row r="141" spans="2:10" ht="11.25">
      <c r="B141" s="173"/>
      <c r="C141" s="173"/>
      <c r="D141" s="195"/>
      <c r="E141" s="210"/>
      <c r="F141" s="195"/>
      <c r="G141" s="194"/>
      <c r="H141" s="195"/>
      <c r="I141" s="194"/>
      <c r="J141" s="218"/>
    </row>
    <row r="142" spans="2:10" ht="11.25">
      <c r="B142" s="173"/>
      <c r="C142" s="173"/>
      <c r="D142" s="195"/>
      <c r="E142" s="210"/>
      <c r="F142" s="195"/>
      <c r="G142" s="194"/>
      <c r="H142" s="195"/>
      <c r="I142" s="194"/>
      <c r="J142" s="218"/>
    </row>
    <row r="143" spans="2:10" ht="11.25">
      <c r="B143" s="173"/>
      <c r="C143" s="173"/>
      <c r="D143" s="195"/>
      <c r="E143" s="210"/>
      <c r="F143" s="195"/>
      <c r="G143" s="173"/>
      <c r="H143" s="195"/>
      <c r="I143" s="173"/>
      <c r="J143" s="195"/>
    </row>
    <row r="144" spans="2:10" ht="11.25">
      <c r="B144" s="173"/>
      <c r="C144" s="173"/>
      <c r="D144" s="195"/>
      <c r="E144" s="210"/>
      <c r="F144" s="195"/>
      <c r="G144" s="173"/>
      <c r="H144" s="195"/>
      <c r="I144" s="173"/>
      <c r="J144" s="195"/>
    </row>
    <row r="145" spans="2:10" ht="11.25">
      <c r="B145" s="173"/>
      <c r="C145" s="173"/>
      <c r="D145" s="195"/>
      <c r="E145" s="210"/>
      <c r="F145" s="195"/>
      <c r="G145" s="173"/>
      <c r="H145" s="195"/>
      <c r="I145" s="173"/>
      <c r="J145" s="195"/>
    </row>
    <row r="146" spans="2:10" ht="11.25">
      <c r="B146" s="173"/>
      <c r="C146" s="173"/>
      <c r="D146" s="195"/>
      <c r="E146" s="210"/>
      <c r="F146" s="195"/>
      <c r="G146" s="173"/>
      <c r="H146" s="195"/>
      <c r="I146" s="173"/>
      <c r="J146" s="195"/>
    </row>
    <row r="147" spans="2:10" ht="11.25">
      <c r="B147" s="173"/>
      <c r="C147" s="173"/>
      <c r="D147" s="195"/>
      <c r="E147" s="210"/>
      <c r="F147" s="195"/>
      <c r="G147" s="173"/>
      <c r="H147" s="195"/>
      <c r="I147" s="173"/>
      <c r="J147" s="195"/>
    </row>
    <row r="148" spans="2:10" ht="11.25">
      <c r="B148" s="173"/>
      <c r="C148" s="173"/>
      <c r="D148" s="195"/>
      <c r="E148" s="210"/>
      <c r="F148" s="195"/>
      <c r="G148" s="176"/>
      <c r="H148" s="193"/>
      <c r="I148" s="176"/>
      <c r="J148" s="193"/>
    </row>
    <row r="149" ht="11.25">
      <c r="H149" s="195"/>
    </row>
    <row r="150" ht="11.25">
      <c r="H150" s="195"/>
    </row>
    <row r="151" ht="11.25">
      <c r="H151" s="195"/>
    </row>
    <row r="152" ht="11.25">
      <c r="H152" s="195"/>
    </row>
    <row r="153" ht="11.25">
      <c r="H153" s="195"/>
    </row>
    <row r="154" ht="11.25">
      <c r="H154" s="195"/>
    </row>
    <row r="155" ht="11.25">
      <c r="H155" s="195"/>
    </row>
    <row r="156" ht="11.25">
      <c r="H156" s="195"/>
    </row>
    <row r="157" ht="11.25">
      <c r="H157" s="195"/>
    </row>
    <row r="158" ht="11.25">
      <c r="H158" s="195"/>
    </row>
    <row r="159" ht="11.25">
      <c r="H159" s="195"/>
    </row>
    <row r="160" ht="11.25">
      <c r="H160" s="195"/>
    </row>
    <row r="161" ht="11.25">
      <c r="H161" s="195"/>
    </row>
    <row r="162" ht="11.25">
      <c r="H162" s="195"/>
    </row>
    <row r="163" ht="11.25">
      <c r="H163" s="195"/>
    </row>
    <row r="164" ht="11.25">
      <c r="H164" s="195"/>
    </row>
    <row r="165" ht="11.25">
      <c r="H165" s="195"/>
    </row>
    <row r="166" ht="11.25">
      <c r="H166" s="195"/>
    </row>
    <row r="167" ht="11.25">
      <c r="H167" s="195"/>
    </row>
    <row r="168" ht="11.25">
      <c r="H168" s="195"/>
    </row>
    <row r="169" ht="11.25">
      <c r="H169" s="195"/>
    </row>
    <row r="170" ht="11.25">
      <c r="H170" s="195"/>
    </row>
    <row r="171" ht="11.25">
      <c r="H171" s="195"/>
    </row>
    <row r="172" ht="11.25">
      <c r="H172" s="195"/>
    </row>
    <row r="173" ht="11.25">
      <c r="H173" s="195"/>
    </row>
    <row r="174" ht="11.25">
      <c r="H174" s="195"/>
    </row>
    <row r="175" ht="11.25">
      <c r="H175" s="195"/>
    </row>
    <row r="176" ht="11.25">
      <c r="H176" s="195"/>
    </row>
    <row r="177" ht="11.25">
      <c r="H177" s="195"/>
    </row>
    <row r="178" ht="11.25">
      <c r="H178" s="195"/>
    </row>
    <row r="179" ht="11.25">
      <c r="H179" s="195"/>
    </row>
    <row r="180" ht="11.25">
      <c r="H180" s="195"/>
    </row>
    <row r="181" ht="11.25">
      <c r="H181" s="195"/>
    </row>
    <row r="182" ht="11.25">
      <c r="H182" s="195"/>
    </row>
    <row r="183" ht="11.25">
      <c r="H183" s="195"/>
    </row>
    <row r="184" ht="11.25">
      <c r="H184" s="195"/>
    </row>
  </sheetData>
  <sheetProtection/>
  <mergeCells count="28">
    <mergeCell ref="A1:L1"/>
    <mergeCell ref="A114:B114"/>
    <mergeCell ref="A115:B115"/>
    <mergeCell ref="A116:B116"/>
    <mergeCell ref="I4:J4"/>
    <mergeCell ref="I5:J5"/>
    <mergeCell ref="I6:J6"/>
    <mergeCell ref="C5:D5"/>
    <mergeCell ref="C4:D4"/>
    <mergeCell ref="G4:H4"/>
    <mergeCell ref="A3:B6"/>
    <mergeCell ref="G5:H5"/>
    <mergeCell ref="G6:H6"/>
    <mergeCell ref="K3:L6"/>
    <mergeCell ref="E4:F4"/>
    <mergeCell ref="E5:F5"/>
    <mergeCell ref="K62:L65"/>
    <mergeCell ref="G65:H65"/>
    <mergeCell ref="I65:J65"/>
    <mergeCell ref="I63:J63"/>
    <mergeCell ref="G64:H64"/>
    <mergeCell ref="I64:J64"/>
    <mergeCell ref="C63:D63"/>
    <mergeCell ref="G63:H63"/>
    <mergeCell ref="A62:B65"/>
    <mergeCell ref="C64:D64"/>
    <mergeCell ref="E63:F63"/>
    <mergeCell ref="E64:F6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2"/>
  <rowBreaks count="1" manualBreakCount="1">
    <brk id="60" max="9" man="1"/>
  </rowBreaks>
  <ignoredErrors>
    <ignoredError sqref="C114:L115" formulaRange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58"/>
  <sheetViews>
    <sheetView zoomScaleSheetLayoutView="75" zoomScalePageLayoutView="0" workbookViewId="0" topLeftCell="A1">
      <selection activeCell="A1" sqref="A1:H1"/>
    </sheetView>
  </sheetViews>
  <sheetFormatPr defaultColWidth="11.421875" defaultRowHeight="12.75"/>
  <cols>
    <col min="1" max="1" width="4.57421875" style="172" customWidth="1"/>
    <col min="2" max="2" width="26.00390625" style="172" customWidth="1"/>
    <col min="3" max="3" width="9.57421875" style="172" customWidth="1"/>
    <col min="4" max="4" width="3.140625" style="208" customWidth="1"/>
    <col min="5" max="5" width="10.57421875" style="172" customWidth="1"/>
    <col min="6" max="6" width="3.421875" style="208" customWidth="1"/>
    <col min="7" max="7" width="8.421875" style="172" customWidth="1"/>
    <col min="8" max="8" width="3.28125" style="208" customWidth="1"/>
    <col min="9" max="9" width="6.57421875" style="172" customWidth="1"/>
    <col min="10" max="10" width="5.7109375" style="172" customWidth="1"/>
    <col min="11" max="11" width="6.140625" style="172" customWidth="1"/>
    <col min="12" max="16384" width="11.421875" style="172" customWidth="1"/>
  </cols>
  <sheetData>
    <row r="1" spans="1:8" ht="11.25">
      <c r="A1" s="520" t="s">
        <v>191</v>
      </c>
      <c r="B1" s="520"/>
      <c r="C1" s="520"/>
      <c r="D1" s="520"/>
      <c r="E1" s="520"/>
      <c r="F1" s="520"/>
      <c r="G1" s="520"/>
      <c r="H1" s="520"/>
    </row>
    <row r="2" spans="4:8" ht="11.25">
      <c r="D2" s="172"/>
      <c r="F2" s="172"/>
      <c r="H2" s="172"/>
    </row>
    <row r="3" spans="1:8" ht="22.5" customHeight="1">
      <c r="A3" s="521" t="s">
        <v>64</v>
      </c>
      <c r="B3" s="522"/>
      <c r="C3" s="546" t="s">
        <v>192</v>
      </c>
      <c r="D3" s="547"/>
      <c r="E3" s="547"/>
      <c r="F3" s="548"/>
      <c r="G3" s="521" t="s">
        <v>178</v>
      </c>
      <c r="H3" s="525"/>
    </row>
    <row r="4" spans="1:8" ht="21.75" customHeight="1">
      <c r="A4" s="519"/>
      <c r="B4" s="518"/>
      <c r="C4" s="530" t="s">
        <v>193</v>
      </c>
      <c r="D4" s="531"/>
      <c r="E4" s="528" t="s">
        <v>194</v>
      </c>
      <c r="F4" s="545"/>
      <c r="G4" s="519"/>
      <c r="H4" s="527"/>
    </row>
    <row r="5" spans="1:12" ht="11.25">
      <c r="A5" s="177">
        <v>1</v>
      </c>
      <c r="B5" s="173" t="s">
        <v>69</v>
      </c>
      <c r="C5" s="178">
        <v>1</v>
      </c>
      <c r="D5" s="245"/>
      <c r="E5" s="176">
        <v>7</v>
      </c>
      <c r="F5" s="195"/>
      <c r="G5" s="182">
        <f>C5+E5</f>
        <v>8</v>
      </c>
      <c r="H5" s="212" t="str">
        <f>IF(OR(D5="(e)",F5="(e)"),"(e)"," ")</f>
        <v> </v>
      </c>
      <c r="I5" s="249"/>
      <c r="J5" s="249"/>
      <c r="L5" s="249"/>
    </row>
    <row r="6" spans="1:10" ht="11.25">
      <c r="A6" s="177">
        <v>2</v>
      </c>
      <c r="B6" s="173" t="s">
        <v>70</v>
      </c>
      <c r="C6" s="178">
        <v>4</v>
      </c>
      <c r="D6" s="245"/>
      <c r="E6" s="176">
        <v>1</v>
      </c>
      <c r="F6" s="195"/>
      <c r="G6" s="182">
        <f aca="true" t="shared" si="0" ref="G6:G57">C6+E6</f>
        <v>5</v>
      </c>
      <c r="H6" s="212" t="str">
        <f aca="true" t="shared" si="1" ref="H6:H57">IF(OR(D6="(e)",F6="(e)"),"(e)"," ")</f>
        <v> </v>
      </c>
      <c r="I6" s="249"/>
      <c r="J6" s="249"/>
    </row>
    <row r="7" spans="1:10" ht="11.25">
      <c r="A7" s="177">
        <v>3</v>
      </c>
      <c r="B7" s="173" t="s">
        <v>71</v>
      </c>
      <c r="C7" s="178">
        <v>4</v>
      </c>
      <c r="D7" s="245"/>
      <c r="E7" s="176">
        <v>0</v>
      </c>
      <c r="F7" s="195"/>
      <c r="G7" s="182">
        <f t="shared" si="0"/>
        <v>4</v>
      </c>
      <c r="H7" s="212" t="str">
        <f t="shared" si="1"/>
        <v> </v>
      </c>
      <c r="I7" s="249"/>
      <c r="J7" s="249"/>
    </row>
    <row r="8" spans="1:10" ht="11.25">
      <c r="A8" s="177">
        <v>4</v>
      </c>
      <c r="B8" s="173" t="s">
        <v>72</v>
      </c>
      <c r="C8" s="178">
        <v>1</v>
      </c>
      <c r="D8" s="245"/>
      <c r="E8" s="176">
        <v>4</v>
      </c>
      <c r="F8" s="195"/>
      <c r="G8" s="182">
        <f t="shared" si="0"/>
        <v>5</v>
      </c>
      <c r="H8" s="212" t="str">
        <f t="shared" si="1"/>
        <v> </v>
      </c>
      <c r="I8" s="249"/>
      <c r="J8" s="249"/>
    </row>
    <row r="9" spans="1:10" ht="11.25">
      <c r="A9" s="177">
        <v>5</v>
      </c>
      <c r="B9" s="173" t="s">
        <v>73</v>
      </c>
      <c r="C9" s="178">
        <v>1</v>
      </c>
      <c r="D9" s="245" t="s">
        <v>180</v>
      </c>
      <c r="E9" s="176">
        <v>0</v>
      </c>
      <c r="F9" s="195" t="s">
        <v>180</v>
      </c>
      <c r="G9" s="182">
        <f t="shared" si="0"/>
        <v>1</v>
      </c>
      <c r="H9" s="212" t="str">
        <f t="shared" si="1"/>
        <v>(e)</v>
      </c>
      <c r="I9" s="249"/>
      <c r="J9" s="249"/>
    </row>
    <row r="10" spans="1:10" ht="11.25">
      <c r="A10" s="177">
        <v>6</v>
      </c>
      <c r="B10" s="173" t="s">
        <v>74</v>
      </c>
      <c r="C10" s="178">
        <v>11</v>
      </c>
      <c r="D10" s="245"/>
      <c r="E10" s="176">
        <v>15</v>
      </c>
      <c r="F10" s="195"/>
      <c r="G10" s="182">
        <f t="shared" si="0"/>
        <v>26</v>
      </c>
      <c r="H10" s="212" t="str">
        <f t="shared" si="1"/>
        <v> </v>
      </c>
      <c r="I10" s="249"/>
      <c r="J10" s="249"/>
    </row>
    <row r="11" spans="1:10" ht="11.25">
      <c r="A11" s="177">
        <v>7</v>
      </c>
      <c r="B11" s="173" t="s">
        <v>75</v>
      </c>
      <c r="C11" s="178">
        <v>2</v>
      </c>
      <c r="D11" s="245"/>
      <c r="E11" s="176">
        <v>0</v>
      </c>
      <c r="F11" s="195"/>
      <c r="G11" s="182">
        <f t="shared" si="0"/>
        <v>2</v>
      </c>
      <c r="H11" s="212" t="str">
        <f t="shared" si="1"/>
        <v> </v>
      </c>
      <c r="I11" s="249"/>
      <c r="J11" s="249"/>
    </row>
    <row r="12" spans="1:10" ht="11.25">
      <c r="A12" s="177">
        <v>8</v>
      </c>
      <c r="B12" s="173" t="s">
        <v>76</v>
      </c>
      <c r="C12" s="178">
        <v>1</v>
      </c>
      <c r="D12" s="245"/>
      <c r="E12" s="176">
        <v>0</v>
      </c>
      <c r="F12" s="195"/>
      <c r="G12" s="182">
        <f t="shared" si="0"/>
        <v>1</v>
      </c>
      <c r="H12" s="212" t="str">
        <f t="shared" si="1"/>
        <v> </v>
      </c>
      <c r="I12" s="249"/>
      <c r="J12" s="249"/>
    </row>
    <row r="13" spans="1:10" ht="11.25">
      <c r="A13" s="177">
        <v>9</v>
      </c>
      <c r="B13" s="173" t="s">
        <v>77</v>
      </c>
      <c r="C13" s="178">
        <v>4</v>
      </c>
      <c r="D13" s="245"/>
      <c r="E13" s="176">
        <v>2</v>
      </c>
      <c r="F13" s="195"/>
      <c r="G13" s="182">
        <f t="shared" si="0"/>
        <v>6</v>
      </c>
      <c r="H13" s="212" t="str">
        <f t="shared" si="1"/>
        <v> </v>
      </c>
      <c r="I13" s="249"/>
      <c r="J13" s="249"/>
    </row>
    <row r="14" spans="1:10" ht="11.25">
      <c r="A14" s="177">
        <v>10</v>
      </c>
      <c r="B14" s="173" t="s">
        <v>78</v>
      </c>
      <c r="C14" s="178">
        <v>3</v>
      </c>
      <c r="D14" s="245" t="s">
        <v>180</v>
      </c>
      <c r="E14" s="176">
        <v>7</v>
      </c>
      <c r="F14" s="195" t="s">
        <v>180</v>
      </c>
      <c r="G14" s="182">
        <f t="shared" si="0"/>
        <v>10</v>
      </c>
      <c r="H14" s="212" t="str">
        <f t="shared" si="1"/>
        <v>(e)</v>
      </c>
      <c r="I14" s="249"/>
      <c r="J14" s="249"/>
    </row>
    <row r="15" spans="1:10" ht="11.25">
      <c r="A15" s="177">
        <v>11</v>
      </c>
      <c r="B15" s="173" t="s">
        <v>79</v>
      </c>
      <c r="C15" s="178">
        <v>3</v>
      </c>
      <c r="D15" s="245"/>
      <c r="E15" s="176">
        <v>0</v>
      </c>
      <c r="F15" s="195"/>
      <c r="G15" s="182">
        <f t="shared" si="0"/>
        <v>3</v>
      </c>
      <c r="H15" s="212" t="str">
        <f t="shared" si="1"/>
        <v> </v>
      </c>
      <c r="I15" s="249"/>
      <c r="J15" s="249"/>
    </row>
    <row r="16" spans="1:10" ht="11.25">
      <c r="A16" s="177">
        <v>12</v>
      </c>
      <c r="B16" s="173" t="s">
        <v>80</v>
      </c>
      <c r="C16" s="178">
        <v>1</v>
      </c>
      <c r="D16" s="245"/>
      <c r="E16" s="176">
        <v>3</v>
      </c>
      <c r="F16" s="195"/>
      <c r="G16" s="182">
        <f t="shared" si="0"/>
        <v>4</v>
      </c>
      <c r="H16" s="212" t="str">
        <f t="shared" si="1"/>
        <v> </v>
      </c>
      <c r="I16" s="249"/>
      <c r="J16" s="249"/>
    </row>
    <row r="17" spans="1:10" ht="11.25">
      <c r="A17" s="177">
        <v>13</v>
      </c>
      <c r="B17" s="173" t="s">
        <v>81</v>
      </c>
      <c r="C17" s="178">
        <v>19</v>
      </c>
      <c r="D17" s="245"/>
      <c r="E17" s="176">
        <v>19</v>
      </c>
      <c r="F17" s="195"/>
      <c r="G17" s="182">
        <f t="shared" si="0"/>
        <v>38</v>
      </c>
      <c r="H17" s="212" t="str">
        <f t="shared" si="1"/>
        <v> </v>
      </c>
      <c r="I17" s="249"/>
      <c r="J17" s="249"/>
    </row>
    <row r="18" spans="1:10" ht="11.25">
      <c r="A18" s="177">
        <v>14</v>
      </c>
      <c r="B18" s="173" t="s">
        <v>82</v>
      </c>
      <c r="C18" s="178">
        <v>4</v>
      </c>
      <c r="D18" s="245"/>
      <c r="E18" s="176">
        <v>0</v>
      </c>
      <c r="F18" s="195"/>
      <c r="G18" s="182">
        <f t="shared" si="0"/>
        <v>4</v>
      </c>
      <c r="H18" s="212" t="str">
        <f t="shared" si="1"/>
        <v> </v>
      </c>
      <c r="I18" s="249"/>
      <c r="J18" s="249"/>
    </row>
    <row r="19" spans="1:10" ht="11.25">
      <c r="A19" s="177">
        <v>15</v>
      </c>
      <c r="B19" s="173" t="s">
        <v>83</v>
      </c>
      <c r="C19" s="178">
        <v>1</v>
      </c>
      <c r="D19" s="245"/>
      <c r="E19" s="176">
        <v>0</v>
      </c>
      <c r="F19" s="195"/>
      <c r="G19" s="182">
        <f t="shared" si="0"/>
        <v>1</v>
      </c>
      <c r="H19" s="212" t="str">
        <f t="shared" si="1"/>
        <v> </v>
      </c>
      <c r="I19" s="249"/>
      <c r="J19" s="249"/>
    </row>
    <row r="20" spans="1:10" ht="11.25">
      <c r="A20" s="177">
        <v>16</v>
      </c>
      <c r="B20" s="173" t="s">
        <v>84</v>
      </c>
      <c r="C20" s="178">
        <v>6</v>
      </c>
      <c r="D20" s="245"/>
      <c r="E20" s="176">
        <v>2</v>
      </c>
      <c r="F20" s="195"/>
      <c r="G20" s="182">
        <f t="shared" si="0"/>
        <v>8</v>
      </c>
      <c r="H20" s="212" t="str">
        <f t="shared" si="1"/>
        <v> </v>
      </c>
      <c r="I20" s="249"/>
      <c r="J20" s="249"/>
    </row>
    <row r="21" spans="1:10" ht="11.25">
      <c r="A21" s="177">
        <v>17</v>
      </c>
      <c r="B21" s="173" t="s">
        <v>85</v>
      </c>
      <c r="C21" s="178">
        <v>3</v>
      </c>
      <c r="D21" s="245"/>
      <c r="E21" s="176">
        <v>0</v>
      </c>
      <c r="F21" s="195"/>
      <c r="G21" s="182">
        <f t="shared" si="0"/>
        <v>3</v>
      </c>
      <c r="H21" s="212" t="str">
        <f t="shared" si="1"/>
        <v> </v>
      </c>
      <c r="I21" s="249"/>
      <c r="J21" s="249"/>
    </row>
    <row r="22" spans="1:10" ht="11.25">
      <c r="A22" s="177">
        <v>18</v>
      </c>
      <c r="B22" s="173" t="s">
        <v>86</v>
      </c>
      <c r="C22" s="178">
        <v>1</v>
      </c>
      <c r="D22" s="245"/>
      <c r="E22" s="176">
        <v>0</v>
      </c>
      <c r="F22" s="195"/>
      <c r="G22" s="182">
        <f t="shared" si="0"/>
        <v>1</v>
      </c>
      <c r="H22" s="212" t="str">
        <f t="shared" si="1"/>
        <v> </v>
      </c>
      <c r="I22" s="249"/>
      <c r="J22" s="249"/>
    </row>
    <row r="23" spans="1:10" ht="11.25">
      <c r="A23" s="177">
        <v>19</v>
      </c>
      <c r="B23" s="173" t="s">
        <v>87</v>
      </c>
      <c r="C23" s="178">
        <v>1</v>
      </c>
      <c r="D23" s="245"/>
      <c r="E23" s="176">
        <v>11</v>
      </c>
      <c r="F23" s="195"/>
      <c r="G23" s="182">
        <f t="shared" si="0"/>
        <v>12</v>
      </c>
      <c r="H23" s="212" t="str">
        <f t="shared" si="1"/>
        <v> </v>
      </c>
      <c r="I23" s="249"/>
      <c r="J23" s="249"/>
    </row>
    <row r="24" spans="1:10" ht="11.25">
      <c r="A24" s="177" t="s">
        <v>88</v>
      </c>
      <c r="B24" s="173" t="s">
        <v>89</v>
      </c>
      <c r="C24" s="178">
        <v>0</v>
      </c>
      <c r="D24" s="245"/>
      <c r="E24" s="176">
        <v>1</v>
      </c>
      <c r="F24" s="195"/>
      <c r="G24" s="182">
        <f t="shared" si="0"/>
        <v>1</v>
      </c>
      <c r="H24" s="212" t="str">
        <f t="shared" si="1"/>
        <v> </v>
      </c>
      <c r="I24" s="249"/>
      <c r="J24" s="249"/>
    </row>
    <row r="25" spans="1:10" ht="11.25">
      <c r="A25" s="177" t="s">
        <v>90</v>
      </c>
      <c r="B25" s="173" t="s">
        <v>91</v>
      </c>
      <c r="C25" s="178">
        <v>1</v>
      </c>
      <c r="D25" s="245"/>
      <c r="E25" s="176">
        <v>0</v>
      </c>
      <c r="F25" s="195"/>
      <c r="G25" s="182">
        <f t="shared" si="0"/>
        <v>1</v>
      </c>
      <c r="H25" s="212" t="str">
        <f t="shared" si="1"/>
        <v> </v>
      </c>
      <c r="I25" s="249"/>
      <c r="J25" s="249"/>
    </row>
    <row r="26" spans="1:10" ht="11.25">
      <c r="A26" s="177">
        <v>21</v>
      </c>
      <c r="B26" s="173" t="s">
        <v>92</v>
      </c>
      <c r="C26" s="178">
        <v>6</v>
      </c>
      <c r="D26" s="245"/>
      <c r="E26" s="176">
        <v>3</v>
      </c>
      <c r="F26" s="195"/>
      <c r="G26" s="182">
        <f t="shared" si="0"/>
        <v>9</v>
      </c>
      <c r="H26" s="212" t="str">
        <f t="shared" si="1"/>
        <v> </v>
      </c>
      <c r="I26" s="249"/>
      <c r="J26" s="249"/>
    </row>
    <row r="27" spans="1:10" ht="11.25">
      <c r="A27" s="177">
        <v>22</v>
      </c>
      <c r="B27" s="173" t="s">
        <v>93</v>
      </c>
      <c r="C27" s="178">
        <v>8</v>
      </c>
      <c r="D27" s="245"/>
      <c r="E27" s="176">
        <v>0</v>
      </c>
      <c r="F27" s="195"/>
      <c r="G27" s="182">
        <f t="shared" si="0"/>
        <v>8</v>
      </c>
      <c r="H27" s="212" t="str">
        <f t="shared" si="1"/>
        <v> </v>
      </c>
      <c r="I27" s="249"/>
      <c r="J27" s="249"/>
    </row>
    <row r="28" spans="1:10" ht="11.25">
      <c r="A28" s="177">
        <v>23</v>
      </c>
      <c r="B28" s="173" t="s">
        <v>94</v>
      </c>
      <c r="C28" s="178">
        <v>0</v>
      </c>
      <c r="D28" s="245"/>
      <c r="E28" s="176">
        <v>8</v>
      </c>
      <c r="F28" s="195"/>
      <c r="G28" s="182">
        <f t="shared" si="0"/>
        <v>8</v>
      </c>
      <c r="H28" s="212" t="str">
        <f t="shared" si="1"/>
        <v> </v>
      </c>
      <c r="I28" s="249"/>
      <c r="J28" s="249"/>
    </row>
    <row r="29" spans="1:10" ht="11.25">
      <c r="A29" s="177">
        <v>24</v>
      </c>
      <c r="B29" s="173" t="s">
        <v>95</v>
      </c>
      <c r="C29" s="178">
        <v>4</v>
      </c>
      <c r="D29" s="245"/>
      <c r="E29" s="176">
        <v>0</v>
      </c>
      <c r="F29" s="195"/>
      <c r="G29" s="182">
        <f t="shared" si="0"/>
        <v>4</v>
      </c>
      <c r="H29" s="212" t="str">
        <f t="shared" si="1"/>
        <v> </v>
      </c>
      <c r="I29" s="249"/>
      <c r="J29" s="249"/>
    </row>
    <row r="30" spans="1:10" ht="11.25">
      <c r="A30" s="177">
        <v>25</v>
      </c>
      <c r="B30" s="173" t="s">
        <v>96</v>
      </c>
      <c r="C30" s="178">
        <v>3</v>
      </c>
      <c r="D30" s="245"/>
      <c r="E30" s="176">
        <v>6</v>
      </c>
      <c r="F30" s="195"/>
      <c r="G30" s="182">
        <f t="shared" si="0"/>
        <v>9</v>
      </c>
      <c r="H30" s="212" t="str">
        <f t="shared" si="1"/>
        <v> </v>
      </c>
      <c r="I30" s="249"/>
      <c r="J30" s="249"/>
    </row>
    <row r="31" spans="1:10" ht="11.25">
      <c r="A31" s="177">
        <v>26</v>
      </c>
      <c r="B31" s="173" t="s">
        <v>97</v>
      </c>
      <c r="C31" s="178">
        <v>4</v>
      </c>
      <c r="D31" s="245"/>
      <c r="E31" s="176">
        <v>3</v>
      </c>
      <c r="F31" s="195"/>
      <c r="G31" s="182">
        <f t="shared" si="0"/>
        <v>7</v>
      </c>
      <c r="H31" s="212" t="str">
        <f t="shared" si="1"/>
        <v> </v>
      </c>
      <c r="I31" s="249"/>
      <c r="J31" s="249"/>
    </row>
    <row r="32" spans="1:10" ht="11.25">
      <c r="A32" s="177">
        <v>27</v>
      </c>
      <c r="B32" s="173" t="s">
        <v>98</v>
      </c>
      <c r="C32" s="178">
        <v>6</v>
      </c>
      <c r="D32" s="245"/>
      <c r="E32" s="176">
        <v>0</v>
      </c>
      <c r="F32" s="195"/>
      <c r="G32" s="182">
        <f t="shared" si="0"/>
        <v>6</v>
      </c>
      <c r="H32" s="212" t="str">
        <f t="shared" si="1"/>
        <v> </v>
      </c>
      <c r="I32" s="249"/>
      <c r="J32" s="249"/>
    </row>
    <row r="33" spans="1:10" ht="11.25">
      <c r="A33" s="177">
        <v>28</v>
      </c>
      <c r="B33" s="173" t="s">
        <v>99</v>
      </c>
      <c r="C33" s="178">
        <v>10</v>
      </c>
      <c r="D33" s="245"/>
      <c r="E33" s="176">
        <v>0</v>
      </c>
      <c r="F33" s="195"/>
      <c r="G33" s="182">
        <f t="shared" si="0"/>
        <v>10</v>
      </c>
      <c r="H33" s="212" t="str">
        <f t="shared" si="1"/>
        <v> </v>
      </c>
      <c r="I33" s="249"/>
      <c r="J33" s="249"/>
    </row>
    <row r="34" spans="1:10" ht="11.25">
      <c r="A34" s="177">
        <v>29</v>
      </c>
      <c r="B34" s="173" t="s">
        <v>100</v>
      </c>
      <c r="C34" s="178">
        <v>6</v>
      </c>
      <c r="D34" s="245"/>
      <c r="E34" s="176">
        <v>0</v>
      </c>
      <c r="F34" s="195"/>
      <c r="G34" s="182">
        <f t="shared" si="0"/>
        <v>6</v>
      </c>
      <c r="H34" s="212" t="str">
        <f t="shared" si="1"/>
        <v> </v>
      </c>
      <c r="I34" s="249"/>
      <c r="J34" s="249"/>
    </row>
    <row r="35" spans="1:10" ht="11.25">
      <c r="A35" s="177">
        <v>30</v>
      </c>
      <c r="B35" s="173" t="s">
        <v>101</v>
      </c>
      <c r="C35" s="178">
        <v>1</v>
      </c>
      <c r="D35" s="245"/>
      <c r="E35" s="176">
        <v>12</v>
      </c>
      <c r="F35" s="195"/>
      <c r="G35" s="182">
        <f t="shared" si="0"/>
        <v>13</v>
      </c>
      <c r="H35" s="212" t="str">
        <f t="shared" si="1"/>
        <v> </v>
      </c>
      <c r="I35" s="249"/>
      <c r="J35" s="249"/>
    </row>
    <row r="36" spans="1:10" ht="11.25">
      <c r="A36" s="177">
        <v>31</v>
      </c>
      <c r="B36" s="173" t="s">
        <v>102</v>
      </c>
      <c r="C36" s="178">
        <v>30</v>
      </c>
      <c r="D36" s="245"/>
      <c r="E36" s="176">
        <v>1</v>
      </c>
      <c r="F36" s="195"/>
      <c r="G36" s="182">
        <f t="shared" si="0"/>
        <v>31</v>
      </c>
      <c r="H36" s="212" t="str">
        <f t="shared" si="1"/>
        <v> </v>
      </c>
      <c r="I36" s="249"/>
      <c r="J36" s="249"/>
    </row>
    <row r="37" spans="1:10" ht="11.25">
      <c r="A37" s="177">
        <v>32</v>
      </c>
      <c r="B37" s="173" t="s">
        <v>103</v>
      </c>
      <c r="C37" s="178">
        <v>2</v>
      </c>
      <c r="D37" s="245"/>
      <c r="E37" s="176">
        <v>0</v>
      </c>
      <c r="F37" s="195"/>
      <c r="G37" s="182">
        <f t="shared" si="0"/>
        <v>2</v>
      </c>
      <c r="H37" s="212" t="str">
        <f t="shared" si="1"/>
        <v> </v>
      </c>
      <c r="I37" s="249"/>
      <c r="J37" s="249"/>
    </row>
    <row r="38" spans="1:10" ht="11.25">
      <c r="A38" s="177">
        <v>33</v>
      </c>
      <c r="B38" s="173" t="s">
        <v>104</v>
      </c>
      <c r="C38" s="178">
        <v>19</v>
      </c>
      <c r="D38" s="245"/>
      <c r="E38" s="176">
        <v>14</v>
      </c>
      <c r="F38" s="195"/>
      <c r="G38" s="182">
        <f t="shared" si="0"/>
        <v>33</v>
      </c>
      <c r="H38" s="212" t="str">
        <f t="shared" si="1"/>
        <v> </v>
      </c>
      <c r="I38" s="249"/>
      <c r="J38" s="249"/>
    </row>
    <row r="39" spans="1:10" ht="11.25">
      <c r="A39" s="177">
        <v>34</v>
      </c>
      <c r="B39" s="173" t="s">
        <v>105</v>
      </c>
      <c r="C39" s="178">
        <v>15</v>
      </c>
      <c r="D39" s="245"/>
      <c r="E39" s="176">
        <v>9</v>
      </c>
      <c r="F39" s="195"/>
      <c r="G39" s="182">
        <f t="shared" si="0"/>
        <v>24</v>
      </c>
      <c r="H39" s="212" t="str">
        <f t="shared" si="1"/>
        <v> </v>
      </c>
      <c r="I39" s="249"/>
      <c r="J39" s="249"/>
    </row>
    <row r="40" spans="1:10" ht="11.25">
      <c r="A40" s="177">
        <v>35</v>
      </c>
      <c r="B40" s="173" t="s">
        <v>106</v>
      </c>
      <c r="C40" s="178">
        <v>6</v>
      </c>
      <c r="D40" s="245"/>
      <c r="E40" s="176">
        <v>5</v>
      </c>
      <c r="F40" s="195"/>
      <c r="G40" s="182">
        <f t="shared" si="0"/>
        <v>11</v>
      </c>
      <c r="H40" s="212" t="str">
        <f t="shared" si="1"/>
        <v> </v>
      </c>
      <c r="I40" s="249"/>
      <c r="J40" s="249"/>
    </row>
    <row r="41" spans="1:10" ht="11.25">
      <c r="A41" s="177">
        <v>36</v>
      </c>
      <c r="B41" s="173" t="s">
        <v>107</v>
      </c>
      <c r="C41" s="178">
        <v>2</v>
      </c>
      <c r="D41" s="245"/>
      <c r="E41" s="176">
        <v>0</v>
      </c>
      <c r="F41" s="195"/>
      <c r="G41" s="182">
        <f t="shared" si="0"/>
        <v>2</v>
      </c>
      <c r="H41" s="212" t="str">
        <f t="shared" si="1"/>
        <v> </v>
      </c>
      <c r="I41" s="249"/>
      <c r="J41" s="249"/>
    </row>
    <row r="42" spans="1:10" ht="11.25">
      <c r="A42" s="177">
        <v>37</v>
      </c>
      <c r="B42" s="173" t="s">
        <v>108</v>
      </c>
      <c r="C42" s="178">
        <v>11</v>
      </c>
      <c r="D42" s="245"/>
      <c r="E42" s="176">
        <v>2</v>
      </c>
      <c r="F42" s="195"/>
      <c r="G42" s="182">
        <f t="shared" si="0"/>
        <v>13</v>
      </c>
      <c r="H42" s="212" t="str">
        <f t="shared" si="1"/>
        <v> </v>
      </c>
      <c r="I42" s="249"/>
      <c r="J42" s="249"/>
    </row>
    <row r="43" spans="1:10" ht="11.25">
      <c r="A43" s="177">
        <v>38</v>
      </c>
      <c r="B43" s="173" t="s">
        <v>109</v>
      </c>
      <c r="C43" s="178">
        <v>17</v>
      </c>
      <c r="D43" s="245"/>
      <c r="E43" s="176">
        <v>12</v>
      </c>
      <c r="F43" s="195"/>
      <c r="G43" s="182">
        <f t="shared" si="0"/>
        <v>29</v>
      </c>
      <c r="H43" s="212" t="str">
        <f t="shared" si="1"/>
        <v> </v>
      </c>
      <c r="I43" s="249"/>
      <c r="J43" s="249"/>
    </row>
    <row r="44" spans="1:10" ht="11.25">
      <c r="A44" s="177">
        <v>39</v>
      </c>
      <c r="B44" s="173" t="s">
        <v>110</v>
      </c>
      <c r="C44" s="178">
        <v>2</v>
      </c>
      <c r="D44" s="245"/>
      <c r="E44" s="176">
        <v>1</v>
      </c>
      <c r="F44" s="195"/>
      <c r="G44" s="182">
        <f t="shared" si="0"/>
        <v>3</v>
      </c>
      <c r="H44" s="212" t="str">
        <f t="shared" si="1"/>
        <v> </v>
      </c>
      <c r="I44" s="249"/>
      <c r="J44" s="249"/>
    </row>
    <row r="45" spans="1:10" ht="11.25">
      <c r="A45" s="177">
        <v>40</v>
      </c>
      <c r="B45" s="173" t="s">
        <v>111</v>
      </c>
      <c r="C45" s="178">
        <v>2</v>
      </c>
      <c r="D45" s="245"/>
      <c r="E45" s="176">
        <v>4</v>
      </c>
      <c r="F45" s="195"/>
      <c r="G45" s="182">
        <f t="shared" si="0"/>
        <v>6</v>
      </c>
      <c r="H45" s="212" t="str">
        <f t="shared" si="1"/>
        <v> </v>
      </c>
      <c r="I45" s="249"/>
      <c r="J45" s="249"/>
    </row>
    <row r="46" spans="1:10" ht="11.25">
      <c r="A46" s="177">
        <v>41</v>
      </c>
      <c r="B46" s="173" t="s">
        <v>112</v>
      </c>
      <c r="C46" s="178">
        <v>1</v>
      </c>
      <c r="D46" s="245"/>
      <c r="E46" s="176">
        <v>0</v>
      </c>
      <c r="F46" s="195"/>
      <c r="G46" s="182">
        <f t="shared" si="0"/>
        <v>1</v>
      </c>
      <c r="H46" s="212" t="str">
        <f t="shared" si="1"/>
        <v> </v>
      </c>
      <c r="I46" s="249"/>
      <c r="J46" s="249"/>
    </row>
    <row r="47" spans="1:10" ht="11.25">
      <c r="A47" s="177">
        <v>42</v>
      </c>
      <c r="B47" s="173" t="s">
        <v>113</v>
      </c>
      <c r="C47" s="178">
        <v>0</v>
      </c>
      <c r="D47" s="245"/>
      <c r="E47" s="176">
        <v>3</v>
      </c>
      <c r="F47" s="195"/>
      <c r="G47" s="182">
        <f t="shared" si="0"/>
        <v>3</v>
      </c>
      <c r="H47" s="212" t="str">
        <f t="shared" si="1"/>
        <v> </v>
      </c>
      <c r="I47" s="249"/>
      <c r="J47" s="249"/>
    </row>
    <row r="48" spans="1:10" ht="11.25">
      <c r="A48" s="177">
        <v>43</v>
      </c>
      <c r="B48" s="173" t="s">
        <v>114</v>
      </c>
      <c r="C48" s="178">
        <v>0</v>
      </c>
      <c r="D48" s="245"/>
      <c r="E48" s="176">
        <v>2</v>
      </c>
      <c r="F48" s="195"/>
      <c r="G48" s="182">
        <f t="shared" si="0"/>
        <v>2</v>
      </c>
      <c r="H48" s="212" t="str">
        <f t="shared" si="1"/>
        <v> </v>
      </c>
      <c r="I48" s="249"/>
      <c r="J48" s="249"/>
    </row>
    <row r="49" spans="1:10" ht="11.25">
      <c r="A49" s="177">
        <v>44</v>
      </c>
      <c r="B49" s="173" t="s">
        <v>115</v>
      </c>
      <c r="C49" s="178">
        <v>7</v>
      </c>
      <c r="D49" s="245"/>
      <c r="E49" s="176">
        <v>11</v>
      </c>
      <c r="F49" s="195"/>
      <c r="G49" s="182">
        <f t="shared" si="0"/>
        <v>18</v>
      </c>
      <c r="H49" s="212" t="str">
        <f t="shared" si="1"/>
        <v> </v>
      </c>
      <c r="I49" s="249"/>
      <c r="J49" s="249"/>
    </row>
    <row r="50" spans="1:10" ht="11.25">
      <c r="A50" s="177">
        <v>45</v>
      </c>
      <c r="B50" s="173" t="s">
        <v>116</v>
      </c>
      <c r="C50" s="178">
        <v>13</v>
      </c>
      <c r="D50" s="245"/>
      <c r="E50" s="176">
        <v>5</v>
      </c>
      <c r="F50" s="195"/>
      <c r="G50" s="182">
        <f t="shared" si="0"/>
        <v>18</v>
      </c>
      <c r="H50" s="212" t="str">
        <f t="shared" si="1"/>
        <v> </v>
      </c>
      <c r="I50" s="249"/>
      <c r="J50" s="249"/>
    </row>
    <row r="51" spans="1:10" ht="11.25">
      <c r="A51" s="177">
        <v>46</v>
      </c>
      <c r="B51" s="173" t="s">
        <v>117</v>
      </c>
      <c r="C51" s="178">
        <v>0</v>
      </c>
      <c r="D51" s="245"/>
      <c r="E51" s="176">
        <v>2</v>
      </c>
      <c r="F51" s="195"/>
      <c r="G51" s="182">
        <f t="shared" si="0"/>
        <v>2</v>
      </c>
      <c r="H51" s="212" t="str">
        <f t="shared" si="1"/>
        <v> </v>
      </c>
      <c r="I51" s="249"/>
      <c r="J51" s="249"/>
    </row>
    <row r="52" spans="1:10" ht="11.25">
      <c r="A52" s="177">
        <v>47</v>
      </c>
      <c r="B52" s="173" t="s">
        <v>118</v>
      </c>
      <c r="C52" s="178">
        <v>4</v>
      </c>
      <c r="D52" s="245"/>
      <c r="E52" s="176">
        <v>0</v>
      </c>
      <c r="F52" s="195"/>
      <c r="G52" s="182">
        <f t="shared" si="0"/>
        <v>4</v>
      </c>
      <c r="H52" s="212" t="str">
        <f t="shared" si="1"/>
        <v> </v>
      </c>
      <c r="I52" s="249"/>
      <c r="J52" s="249"/>
    </row>
    <row r="53" spans="1:10" ht="11.25">
      <c r="A53" s="177">
        <v>48</v>
      </c>
      <c r="B53" s="173" t="s">
        <v>119</v>
      </c>
      <c r="C53" s="178">
        <v>0</v>
      </c>
      <c r="D53" s="245"/>
      <c r="E53" s="176">
        <v>1</v>
      </c>
      <c r="F53" s="195"/>
      <c r="G53" s="182">
        <f t="shared" si="0"/>
        <v>1</v>
      </c>
      <c r="H53" s="212" t="str">
        <f t="shared" si="1"/>
        <v> </v>
      </c>
      <c r="I53" s="249"/>
      <c r="J53" s="249"/>
    </row>
    <row r="54" spans="1:10" ht="11.25">
      <c r="A54" s="177">
        <v>49</v>
      </c>
      <c r="B54" s="173" t="s">
        <v>120</v>
      </c>
      <c r="C54" s="178">
        <v>21</v>
      </c>
      <c r="D54" s="245"/>
      <c r="E54" s="176">
        <v>0</v>
      </c>
      <c r="F54" s="195"/>
      <c r="G54" s="182">
        <f t="shared" si="0"/>
        <v>21</v>
      </c>
      <c r="H54" s="212" t="str">
        <f t="shared" si="1"/>
        <v> </v>
      </c>
      <c r="I54" s="249"/>
      <c r="J54" s="249"/>
    </row>
    <row r="55" spans="1:10" ht="11.25">
      <c r="A55" s="177">
        <v>50</v>
      </c>
      <c r="B55" s="173" t="s">
        <v>121</v>
      </c>
      <c r="C55" s="178">
        <v>3</v>
      </c>
      <c r="D55" s="245"/>
      <c r="E55" s="176">
        <v>0</v>
      </c>
      <c r="F55" s="195"/>
      <c r="G55" s="182">
        <f t="shared" si="0"/>
        <v>3</v>
      </c>
      <c r="H55" s="212" t="str">
        <f t="shared" si="1"/>
        <v> </v>
      </c>
      <c r="I55" s="249"/>
      <c r="J55" s="249"/>
    </row>
    <row r="56" spans="1:10" ht="11.25">
      <c r="A56" s="177">
        <v>51</v>
      </c>
      <c r="B56" s="173" t="s">
        <v>122</v>
      </c>
      <c r="C56" s="178">
        <v>7</v>
      </c>
      <c r="D56" s="245"/>
      <c r="E56" s="176">
        <v>0</v>
      </c>
      <c r="F56" s="195"/>
      <c r="G56" s="182">
        <f t="shared" si="0"/>
        <v>7</v>
      </c>
      <c r="H56" s="212" t="str">
        <f t="shared" si="1"/>
        <v> </v>
      </c>
      <c r="I56" s="249"/>
      <c r="J56" s="249"/>
    </row>
    <row r="57" spans="1:10" ht="11.25">
      <c r="A57" s="184">
        <v>52</v>
      </c>
      <c r="B57" s="185" t="s">
        <v>123</v>
      </c>
      <c r="C57" s="186">
        <v>0</v>
      </c>
      <c r="D57" s="242"/>
      <c r="E57" s="188">
        <v>0</v>
      </c>
      <c r="F57" s="244"/>
      <c r="G57" s="191">
        <f t="shared" si="0"/>
        <v>0</v>
      </c>
      <c r="H57" s="216" t="str">
        <f t="shared" si="1"/>
        <v> </v>
      </c>
      <c r="I57" s="249"/>
      <c r="J57" s="249"/>
    </row>
    <row r="58" spans="1:10" ht="11.25">
      <c r="A58" s="173" t="s">
        <v>124</v>
      </c>
      <c r="C58" s="173"/>
      <c r="D58" s="195"/>
      <c r="E58" s="173"/>
      <c r="F58" s="195"/>
      <c r="G58" s="173"/>
      <c r="H58" s="195"/>
      <c r="I58" s="249"/>
      <c r="J58" s="249"/>
    </row>
    <row r="59" spans="2:10" ht="11.25">
      <c r="B59" s="173"/>
      <c r="C59" s="173"/>
      <c r="D59" s="195"/>
      <c r="E59" s="173"/>
      <c r="F59" s="195"/>
      <c r="G59" s="173"/>
      <c r="H59" s="195"/>
      <c r="I59" s="249"/>
      <c r="J59" s="249"/>
    </row>
    <row r="60" spans="1:10" ht="21.75" customHeight="1">
      <c r="A60" s="509" t="s">
        <v>64</v>
      </c>
      <c r="B60" s="510"/>
      <c r="C60" s="546" t="s">
        <v>195</v>
      </c>
      <c r="D60" s="547"/>
      <c r="E60" s="547"/>
      <c r="F60" s="548"/>
      <c r="G60" s="521" t="s">
        <v>178</v>
      </c>
      <c r="H60" s="525"/>
      <c r="I60" s="249"/>
      <c r="J60" s="249"/>
    </row>
    <row r="61" spans="1:10" ht="20.25" customHeight="1">
      <c r="A61" s="514"/>
      <c r="B61" s="517"/>
      <c r="C61" s="530" t="s">
        <v>193</v>
      </c>
      <c r="D61" s="531"/>
      <c r="E61" s="528" t="s">
        <v>194</v>
      </c>
      <c r="F61" s="545"/>
      <c r="G61" s="519"/>
      <c r="H61" s="527"/>
      <c r="I61" s="249"/>
      <c r="J61" s="249"/>
    </row>
    <row r="62" spans="1:10" ht="11.25">
      <c r="A62" s="177">
        <v>53</v>
      </c>
      <c r="B62" s="173" t="s">
        <v>125</v>
      </c>
      <c r="C62" s="178">
        <v>2</v>
      </c>
      <c r="D62" s="245"/>
      <c r="E62" s="176">
        <v>0</v>
      </c>
      <c r="F62" s="195"/>
      <c r="G62" s="182">
        <f>C62+E62</f>
        <v>2</v>
      </c>
      <c r="H62" s="212" t="str">
        <f aca="true" t="shared" si="2" ref="H62:H108">IF(OR(D62="(e)",F62="(e)"),"(e)"," ")</f>
        <v> </v>
      </c>
      <c r="I62" s="249"/>
      <c r="J62" s="249"/>
    </row>
    <row r="63" spans="1:10" ht="11.25">
      <c r="A63" s="177">
        <v>54</v>
      </c>
      <c r="B63" s="173" t="s">
        <v>126</v>
      </c>
      <c r="C63" s="178">
        <v>7</v>
      </c>
      <c r="D63" s="245"/>
      <c r="E63" s="176">
        <v>3</v>
      </c>
      <c r="F63" s="195"/>
      <c r="G63" s="182">
        <f aca="true" t="shared" si="3" ref="G63:G108">C63+E63</f>
        <v>10</v>
      </c>
      <c r="H63" s="212" t="str">
        <f t="shared" si="2"/>
        <v> </v>
      </c>
      <c r="I63" s="249"/>
      <c r="J63" s="249"/>
    </row>
    <row r="64" spans="1:10" ht="11.25">
      <c r="A64" s="177">
        <v>55</v>
      </c>
      <c r="B64" s="173" t="s">
        <v>127</v>
      </c>
      <c r="C64" s="178">
        <v>0</v>
      </c>
      <c r="D64" s="245"/>
      <c r="E64" s="176">
        <v>0</v>
      </c>
      <c r="F64" s="195"/>
      <c r="G64" s="182">
        <f t="shared" si="3"/>
        <v>0</v>
      </c>
      <c r="H64" s="212" t="str">
        <f t="shared" si="2"/>
        <v> </v>
      </c>
      <c r="I64" s="249"/>
      <c r="J64" s="249"/>
    </row>
    <row r="65" spans="1:10" ht="11.25">
      <c r="A65" s="177">
        <v>56</v>
      </c>
      <c r="B65" s="173" t="s">
        <v>128</v>
      </c>
      <c r="C65" s="178">
        <v>4</v>
      </c>
      <c r="D65" s="245"/>
      <c r="E65" s="176">
        <v>0</v>
      </c>
      <c r="F65" s="195"/>
      <c r="G65" s="182">
        <f t="shared" si="3"/>
        <v>4</v>
      </c>
      <c r="H65" s="212" t="str">
        <f t="shared" si="2"/>
        <v> </v>
      </c>
      <c r="I65" s="249"/>
      <c r="J65" s="249"/>
    </row>
    <row r="66" spans="1:10" ht="11.25">
      <c r="A66" s="177">
        <v>57</v>
      </c>
      <c r="B66" s="173" t="s">
        <v>129</v>
      </c>
      <c r="C66" s="178">
        <v>2</v>
      </c>
      <c r="D66" s="245"/>
      <c r="E66" s="176">
        <v>2</v>
      </c>
      <c r="F66" s="195"/>
      <c r="G66" s="182">
        <f t="shared" si="3"/>
        <v>4</v>
      </c>
      <c r="H66" s="212" t="str">
        <f t="shared" si="2"/>
        <v> </v>
      </c>
      <c r="I66" s="249"/>
      <c r="J66" s="249"/>
    </row>
    <row r="67" spans="1:10" ht="11.25">
      <c r="A67" s="177">
        <v>58</v>
      </c>
      <c r="B67" s="173" t="s">
        <v>130</v>
      </c>
      <c r="C67" s="178">
        <v>2</v>
      </c>
      <c r="D67" s="245" t="s">
        <v>180</v>
      </c>
      <c r="E67" s="176">
        <v>0</v>
      </c>
      <c r="F67" s="195" t="s">
        <v>180</v>
      </c>
      <c r="G67" s="182">
        <f t="shared" si="3"/>
        <v>2</v>
      </c>
      <c r="H67" s="212" t="str">
        <f t="shared" si="2"/>
        <v>(e)</v>
      </c>
      <c r="I67" s="249"/>
      <c r="J67" s="249"/>
    </row>
    <row r="68" spans="1:10" ht="11.25">
      <c r="A68" s="177">
        <v>59</v>
      </c>
      <c r="B68" s="173" t="s">
        <v>131</v>
      </c>
      <c r="C68" s="178">
        <v>23</v>
      </c>
      <c r="D68" s="245"/>
      <c r="E68" s="176">
        <v>0</v>
      </c>
      <c r="F68" s="195"/>
      <c r="G68" s="182">
        <f t="shared" si="3"/>
        <v>23</v>
      </c>
      <c r="H68" s="212" t="str">
        <f t="shared" si="2"/>
        <v> </v>
      </c>
      <c r="I68" s="249"/>
      <c r="J68" s="249"/>
    </row>
    <row r="69" spans="1:10" ht="11.25">
      <c r="A69" s="177">
        <v>60</v>
      </c>
      <c r="B69" s="173" t="s">
        <v>132</v>
      </c>
      <c r="C69" s="178">
        <v>11</v>
      </c>
      <c r="D69" s="245"/>
      <c r="E69" s="176">
        <v>3</v>
      </c>
      <c r="F69" s="195"/>
      <c r="G69" s="182">
        <f t="shared" si="3"/>
        <v>14</v>
      </c>
      <c r="H69" s="212" t="str">
        <f t="shared" si="2"/>
        <v> </v>
      </c>
      <c r="I69" s="249"/>
      <c r="J69" s="249"/>
    </row>
    <row r="70" spans="1:10" ht="11.25">
      <c r="A70" s="177">
        <v>61</v>
      </c>
      <c r="B70" s="173" t="s">
        <v>133</v>
      </c>
      <c r="C70" s="178">
        <v>2</v>
      </c>
      <c r="D70" s="245"/>
      <c r="E70" s="176">
        <v>1</v>
      </c>
      <c r="F70" s="195"/>
      <c r="G70" s="182">
        <f t="shared" si="3"/>
        <v>3</v>
      </c>
      <c r="H70" s="212" t="str">
        <f t="shared" si="2"/>
        <v> </v>
      </c>
      <c r="I70" s="249"/>
      <c r="J70" s="249"/>
    </row>
    <row r="71" spans="1:10" ht="11.25">
      <c r="A71" s="177">
        <v>62</v>
      </c>
      <c r="B71" s="173" t="s">
        <v>134</v>
      </c>
      <c r="C71" s="178">
        <v>6</v>
      </c>
      <c r="D71" s="245"/>
      <c r="E71" s="176">
        <v>1</v>
      </c>
      <c r="F71" s="195"/>
      <c r="G71" s="182">
        <f t="shared" si="3"/>
        <v>7</v>
      </c>
      <c r="H71" s="212" t="str">
        <f t="shared" si="2"/>
        <v> </v>
      </c>
      <c r="I71" s="249"/>
      <c r="J71" s="249"/>
    </row>
    <row r="72" spans="1:10" ht="11.25">
      <c r="A72" s="177">
        <v>63</v>
      </c>
      <c r="B72" s="173" t="s">
        <v>135</v>
      </c>
      <c r="C72" s="178">
        <v>10</v>
      </c>
      <c r="D72" s="245"/>
      <c r="E72" s="176">
        <v>1</v>
      </c>
      <c r="F72" s="195"/>
      <c r="G72" s="182">
        <f t="shared" si="3"/>
        <v>11</v>
      </c>
      <c r="H72" s="212" t="str">
        <f t="shared" si="2"/>
        <v> </v>
      </c>
      <c r="I72" s="249"/>
      <c r="J72" s="249"/>
    </row>
    <row r="73" spans="1:10" ht="11.25">
      <c r="A73" s="177">
        <v>64</v>
      </c>
      <c r="B73" s="173" t="s">
        <v>136</v>
      </c>
      <c r="C73" s="178">
        <v>3</v>
      </c>
      <c r="D73" s="245"/>
      <c r="E73" s="176">
        <v>0.8408964152537145</v>
      </c>
      <c r="F73" s="195"/>
      <c r="G73" s="182">
        <f t="shared" si="3"/>
        <v>3.8408964152537144</v>
      </c>
      <c r="H73" s="212" t="str">
        <f t="shared" si="2"/>
        <v> </v>
      </c>
      <c r="I73" s="249"/>
      <c r="J73" s="249"/>
    </row>
    <row r="74" spans="1:10" ht="11.25">
      <c r="A74" s="177">
        <v>65</v>
      </c>
      <c r="B74" s="173" t="s">
        <v>137</v>
      </c>
      <c r="C74" s="178">
        <v>2</v>
      </c>
      <c r="D74" s="245" t="s">
        <v>180</v>
      </c>
      <c r="E74" s="176">
        <v>0</v>
      </c>
      <c r="F74" s="195" t="s">
        <v>180</v>
      </c>
      <c r="G74" s="182">
        <f t="shared" si="3"/>
        <v>2</v>
      </c>
      <c r="H74" s="212" t="str">
        <f t="shared" si="2"/>
        <v>(e)</v>
      </c>
      <c r="I74" s="249"/>
      <c r="J74" s="249"/>
    </row>
    <row r="75" spans="1:10" ht="11.25">
      <c r="A75" s="177">
        <v>66</v>
      </c>
      <c r="B75" s="173" t="s">
        <v>138</v>
      </c>
      <c r="C75" s="178">
        <v>6</v>
      </c>
      <c r="D75" s="245"/>
      <c r="E75" s="176">
        <v>0</v>
      </c>
      <c r="F75" s="195"/>
      <c r="G75" s="182">
        <f t="shared" si="3"/>
        <v>6</v>
      </c>
      <c r="H75" s="212" t="str">
        <f t="shared" si="2"/>
        <v> </v>
      </c>
      <c r="I75" s="249"/>
      <c r="J75" s="249"/>
    </row>
    <row r="76" spans="1:10" ht="11.25">
      <c r="A76" s="177">
        <v>67</v>
      </c>
      <c r="B76" s="173" t="s">
        <v>139</v>
      </c>
      <c r="C76" s="178">
        <v>17</v>
      </c>
      <c r="D76" s="245"/>
      <c r="E76" s="176">
        <v>3</v>
      </c>
      <c r="F76" s="195"/>
      <c r="G76" s="182">
        <f t="shared" si="3"/>
        <v>20</v>
      </c>
      <c r="H76" s="212" t="str">
        <f t="shared" si="2"/>
        <v> </v>
      </c>
      <c r="I76" s="249"/>
      <c r="J76" s="249"/>
    </row>
    <row r="77" spans="1:10" ht="11.25">
      <c r="A77" s="177">
        <v>68</v>
      </c>
      <c r="B77" s="173" t="s">
        <v>140</v>
      </c>
      <c r="C77" s="178">
        <v>3</v>
      </c>
      <c r="D77" s="245"/>
      <c r="E77" s="176">
        <v>0</v>
      </c>
      <c r="F77" s="195"/>
      <c r="G77" s="182">
        <f t="shared" si="3"/>
        <v>3</v>
      </c>
      <c r="H77" s="212" t="str">
        <f t="shared" si="2"/>
        <v> </v>
      </c>
      <c r="I77" s="249"/>
      <c r="J77" s="249"/>
    </row>
    <row r="78" spans="1:10" ht="11.25">
      <c r="A78" s="177">
        <v>69</v>
      </c>
      <c r="B78" s="173" t="s">
        <v>141</v>
      </c>
      <c r="C78" s="178">
        <v>20</v>
      </c>
      <c r="D78" s="245" t="s">
        <v>180</v>
      </c>
      <c r="E78" s="176">
        <v>0</v>
      </c>
      <c r="F78" s="195" t="s">
        <v>180</v>
      </c>
      <c r="G78" s="182">
        <f t="shared" si="3"/>
        <v>20</v>
      </c>
      <c r="H78" s="212" t="str">
        <f t="shared" si="2"/>
        <v>(e)</v>
      </c>
      <c r="I78" s="249"/>
      <c r="J78" s="249"/>
    </row>
    <row r="79" spans="1:10" ht="11.25">
      <c r="A79" s="177">
        <v>70</v>
      </c>
      <c r="B79" s="173" t="s">
        <v>142</v>
      </c>
      <c r="C79" s="178">
        <v>1</v>
      </c>
      <c r="D79" s="245"/>
      <c r="E79" s="176">
        <v>0</v>
      </c>
      <c r="F79" s="195"/>
      <c r="G79" s="182">
        <f t="shared" si="3"/>
        <v>1</v>
      </c>
      <c r="H79" s="212" t="str">
        <f t="shared" si="2"/>
        <v> </v>
      </c>
      <c r="I79" s="249"/>
      <c r="J79" s="249"/>
    </row>
    <row r="80" spans="1:10" ht="11.25">
      <c r="A80" s="177">
        <v>71</v>
      </c>
      <c r="B80" s="173" t="s">
        <v>143</v>
      </c>
      <c r="C80" s="178">
        <v>6</v>
      </c>
      <c r="D80" s="245"/>
      <c r="E80" s="176">
        <v>3</v>
      </c>
      <c r="F80" s="195"/>
      <c r="G80" s="182">
        <f t="shared" si="3"/>
        <v>9</v>
      </c>
      <c r="H80" s="212" t="str">
        <f t="shared" si="2"/>
        <v> </v>
      </c>
      <c r="I80" s="249"/>
      <c r="J80" s="249"/>
    </row>
    <row r="81" spans="1:10" ht="11.25">
      <c r="A81" s="177">
        <v>72</v>
      </c>
      <c r="B81" s="173" t="s">
        <v>144</v>
      </c>
      <c r="C81" s="178">
        <v>4</v>
      </c>
      <c r="D81" s="245"/>
      <c r="E81" s="176">
        <v>3</v>
      </c>
      <c r="F81" s="195"/>
      <c r="G81" s="182">
        <f t="shared" si="3"/>
        <v>7</v>
      </c>
      <c r="H81" s="212" t="str">
        <f t="shared" si="2"/>
        <v> </v>
      </c>
      <c r="I81" s="249"/>
      <c r="J81" s="249"/>
    </row>
    <row r="82" spans="1:10" ht="11.25">
      <c r="A82" s="177">
        <v>73</v>
      </c>
      <c r="B82" s="173" t="s">
        <v>145</v>
      </c>
      <c r="C82" s="178">
        <v>4</v>
      </c>
      <c r="D82" s="245"/>
      <c r="E82" s="176">
        <v>0</v>
      </c>
      <c r="F82" s="195"/>
      <c r="G82" s="182">
        <f t="shared" si="3"/>
        <v>4</v>
      </c>
      <c r="H82" s="212" t="str">
        <f t="shared" si="2"/>
        <v> </v>
      </c>
      <c r="I82" s="249"/>
      <c r="J82" s="249"/>
    </row>
    <row r="83" spans="1:10" ht="11.25">
      <c r="A83" s="177">
        <v>74</v>
      </c>
      <c r="B83" s="173" t="s">
        <v>146</v>
      </c>
      <c r="C83" s="178">
        <v>16</v>
      </c>
      <c r="D83" s="245"/>
      <c r="E83" s="176">
        <v>0</v>
      </c>
      <c r="F83" s="195"/>
      <c r="G83" s="182">
        <f t="shared" si="3"/>
        <v>16</v>
      </c>
      <c r="H83" s="212" t="str">
        <f t="shared" si="2"/>
        <v> </v>
      </c>
      <c r="I83" s="249"/>
      <c r="J83" s="249"/>
    </row>
    <row r="84" spans="1:10" ht="11.25">
      <c r="A84" s="177">
        <v>75</v>
      </c>
      <c r="B84" s="173" t="s">
        <v>147</v>
      </c>
      <c r="C84" s="178">
        <v>48</v>
      </c>
      <c r="D84" s="245"/>
      <c r="E84" s="176">
        <v>0</v>
      </c>
      <c r="F84" s="195"/>
      <c r="G84" s="182">
        <f t="shared" si="3"/>
        <v>48</v>
      </c>
      <c r="H84" s="212" t="str">
        <f t="shared" si="2"/>
        <v> </v>
      </c>
      <c r="I84" s="249"/>
      <c r="J84" s="249"/>
    </row>
    <row r="85" spans="1:10" ht="11.25">
      <c r="A85" s="177">
        <v>76</v>
      </c>
      <c r="B85" s="173" t="s">
        <v>148</v>
      </c>
      <c r="C85" s="178">
        <v>5</v>
      </c>
      <c r="D85" s="245"/>
      <c r="E85" s="176">
        <v>8</v>
      </c>
      <c r="F85" s="195"/>
      <c r="G85" s="182">
        <f t="shared" si="3"/>
        <v>13</v>
      </c>
      <c r="H85" s="212" t="str">
        <f t="shared" si="2"/>
        <v> </v>
      </c>
      <c r="I85" s="249"/>
      <c r="J85" s="249"/>
    </row>
    <row r="86" spans="1:10" ht="11.25">
      <c r="A86" s="177">
        <v>77</v>
      </c>
      <c r="B86" s="173" t="s">
        <v>149</v>
      </c>
      <c r="C86" s="178">
        <v>38</v>
      </c>
      <c r="D86" s="245"/>
      <c r="E86" s="176">
        <v>8</v>
      </c>
      <c r="F86" s="195"/>
      <c r="G86" s="182">
        <f t="shared" si="3"/>
        <v>46</v>
      </c>
      <c r="H86" s="212" t="str">
        <f t="shared" si="2"/>
        <v> </v>
      </c>
      <c r="I86" s="249"/>
      <c r="J86" s="249"/>
    </row>
    <row r="87" spans="1:10" ht="11.25">
      <c r="A87" s="177">
        <v>78</v>
      </c>
      <c r="B87" s="173" t="s">
        <v>150</v>
      </c>
      <c r="C87" s="178">
        <v>50</v>
      </c>
      <c r="D87" s="245" t="s">
        <v>180</v>
      </c>
      <c r="E87" s="176">
        <v>3</v>
      </c>
      <c r="F87" s="195" t="s">
        <v>180</v>
      </c>
      <c r="G87" s="182">
        <f t="shared" si="3"/>
        <v>53</v>
      </c>
      <c r="H87" s="212" t="str">
        <f t="shared" si="2"/>
        <v>(e)</v>
      </c>
      <c r="I87" s="249"/>
      <c r="J87" s="249"/>
    </row>
    <row r="88" spans="1:10" ht="11.25">
      <c r="A88" s="177">
        <v>79</v>
      </c>
      <c r="B88" s="173" t="s">
        <v>151</v>
      </c>
      <c r="C88" s="178">
        <v>1</v>
      </c>
      <c r="D88" s="245"/>
      <c r="E88" s="176">
        <v>0</v>
      </c>
      <c r="F88" s="195"/>
      <c r="G88" s="182">
        <f t="shared" si="3"/>
        <v>1</v>
      </c>
      <c r="H88" s="212" t="str">
        <f t="shared" si="2"/>
        <v> </v>
      </c>
      <c r="I88" s="249"/>
      <c r="J88" s="249"/>
    </row>
    <row r="89" spans="1:10" ht="11.25">
      <c r="A89" s="177">
        <v>80</v>
      </c>
      <c r="B89" s="173" t="s">
        <v>152</v>
      </c>
      <c r="C89" s="178">
        <v>3</v>
      </c>
      <c r="D89" s="245"/>
      <c r="E89" s="176">
        <v>1</v>
      </c>
      <c r="F89" s="195"/>
      <c r="G89" s="182">
        <f t="shared" si="3"/>
        <v>4</v>
      </c>
      <c r="H89" s="212" t="str">
        <f t="shared" si="2"/>
        <v> </v>
      </c>
      <c r="I89" s="249"/>
      <c r="J89" s="249"/>
    </row>
    <row r="90" spans="1:10" ht="11.25">
      <c r="A90" s="177">
        <v>81</v>
      </c>
      <c r="B90" s="173" t="s">
        <v>153</v>
      </c>
      <c r="C90" s="178">
        <v>4</v>
      </c>
      <c r="D90" s="245"/>
      <c r="E90" s="176">
        <v>0</v>
      </c>
      <c r="F90" s="195"/>
      <c r="G90" s="182">
        <f t="shared" si="3"/>
        <v>4</v>
      </c>
      <c r="H90" s="212" t="str">
        <f t="shared" si="2"/>
        <v> </v>
      </c>
      <c r="I90" s="249"/>
      <c r="J90" s="249"/>
    </row>
    <row r="91" spans="1:10" ht="11.25">
      <c r="A91" s="177">
        <v>82</v>
      </c>
      <c r="B91" s="173" t="s">
        <v>154</v>
      </c>
      <c r="C91" s="178">
        <v>1</v>
      </c>
      <c r="D91" s="245"/>
      <c r="E91" s="176">
        <v>1</v>
      </c>
      <c r="F91" s="195"/>
      <c r="G91" s="182">
        <f t="shared" si="3"/>
        <v>2</v>
      </c>
      <c r="H91" s="212" t="str">
        <f t="shared" si="2"/>
        <v> </v>
      </c>
      <c r="I91" s="249"/>
      <c r="J91" s="249"/>
    </row>
    <row r="92" spans="1:10" ht="11.25">
      <c r="A92" s="177">
        <v>83</v>
      </c>
      <c r="B92" s="173" t="s">
        <v>155</v>
      </c>
      <c r="C92" s="178">
        <v>10</v>
      </c>
      <c r="D92" s="245"/>
      <c r="E92" s="176">
        <v>10</v>
      </c>
      <c r="F92" s="195"/>
      <c r="G92" s="182">
        <f t="shared" si="3"/>
        <v>20</v>
      </c>
      <c r="H92" s="212" t="str">
        <f t="shared" si="2"/>
        <v> </v>
      </c>
      <c r="I92" s="249"/>
      <c r="J92" s="249"/>
    </row>
    <row r="93" spans="1:10" ht="11.25">
      <c r="A93" s="177">
        <v>84</v>
      </c>
      <c r="B93" s="173" t="s">
        <v>156</v>
      </c>
      <c r="C93" s="178">
        <v>7</v>
      </c>
      <c r="D93" s="245"/>
      <c r="E93" s="176">
        <v>0</v>
      </c>
      <c r="F93" s="195"/>
      <c r="G93" s="182">
        <f t="shared" si="3"/>
        <v>7</v>
      </c>
      <c r="H93" s="212" t="str">
        <f t="shared" si="2"/>
        <v> </v>
      </c>
      <c r="I93" s="249"/>
      <c r="J93" s="249"/>
    </row>
    <row r="94" spans="1:10" ht="11.25">
      <c r="A94" s="177">
        <v>85</v>
      </c>
      <c r="B94" s="173" t="s">
        <v>157</v>
      </c>
      <c r="C94" s="178">
        <v>0</v>
      </c>
      <c r="D94" s="245"/>
      <c r="E94" s="176">
        <v>0</v>
      </c>
      <c r="F94" s="195"/>
      <c r="G94" s="182">
        <f t="shared" si="3"/>
        <v>0</v>
      </c>
      <c r="H94" s="212" t="str">
        <f t="shared" si="2"/>
        <v> </v>
      </c>
      <c r="I94" s="249"/>
      <c r="J94" s="249"/>
    </row>
    <row r="95" spans="1:10" ht="11.25">
      <c r="A95" s="177">
        <v>86</v>
      </c>
      <c r="B95" s="173" t="s">
        <v>158</v>
      </c>
      <c r="C95" s="178">
        <v>2</v>
      </c>
      <c r="D95" s="245"/>
      <c r="E95" s="176">
        <v>6</v>
      </c>
      <c r="F95" s="195"/>
      <c r="G95" s="182">
        <f t="shared" si="3"/>
        <v>8</v>
      </c>
      <c r="H95" s="212" t="str">
        <f t="shared" si="2"/>
        <v> </v>
      </c>
      <c r="I95" s="249"/>
      <c r="J95" s="249"/>
    </row>
    <row r="96" spans="1:10" ht="11.25">
      <c r="A96" s="177">
        <v>87</v>
      </c>
      <c r="B96" s="173" t="s">
        <v>159</v>
      </c>
      <c r="C96" s="178">
        <v>2</v>
      </c>
      <c r="D96" s="245"/>
      <c r="E96" s="176">
        <v>0</v>
      </c>
      <c r="F96" s="195"/>
      <c r="G96" s="182">
        <f t="shared" si="3"/>
        <v>2</v>
      </c>
      <c r="H96" s="212" t="str">
        <f t="shared" si="2"/>
        <v> </v>
      </c>
      <c r="I96" s="249"/>
      <c r="J96" s="249"/>
    </row>
    <row r="97" spans="1:10" ht="11.25">
      <c r="A97" s="177">
        <v>88</v>
      </c>
      <c r="B97" s="173" t="s">
        <v>160</v>
      </c>
      <c r="C97" s="178">
        <v>2</v>
      </c>
      <c r="D97" s="245"/>
      <c r="E97" s="176">
        <v>0</v>
      </c>
      <c r="F97" s="195"/>
      <c r="G97" s="182">
        <f t="shared" si="3"/>
        <v>2</v>
      </c>
      <c r="H97" s="212" t="str">
        <f t="shared" si="2"/>
        <v> </v>
      </c>
      <c r="I97" s="249"/>
      <c r="J97" s="249"/>
    </row>
    <row r="98" spans="1:10" ht="11.25">
      <c r="A98" s="177">
        <v>89</v>
      </c>
      <c r="B98" s="173" t="s">
        <v>161</v>
      </c>
      <c r="C98" s="178">
        <v>2</v>
      </c>
      <c r="D98" s="245"/>
      <c r="E98" s="176">
        <v>0</v>
      </c>
      <c r="F98" s="195"/>
      <c r="G98" s="182">
        <f t="shared" si="3"/>
        <v>2</v>
      </c>
      <c r="H98" s="212" t="str">
        <f t="shared" si="2"/>
        <v> </v>
      </c>
      <c r="I98" s="249"/>
      <c r="J98" s="249"/>
    </row>
    <row r="99" spans="1:10" ht="11.25">
      <c r="A99" s="177">
        <v>90</v>
      </c>
      <c r="B99" s="173" t="s">
        <v>162</v>
      </c>
      <c r="C99" s="178">
        <v>5</v>
      </c>
      <c r="D99" s="245"/>
      <c r="E99" s="176">
        <v>0</v>
      </c>
      <c r="F99" s="195"/>
      <c r="G99" s="182">
        <f t="shared" si="3"/>
        <v>5</v>
      </c>
      <c r="H99" s="212" t="str">
        <f t="shared" si="2"/>
        <v> </v>
      </c>
      <c r="I99" s="249"/>
      <c r="J99" s="249"/>
    </row>
    <row r="100" spans="1:10" ht="11.25">
      <c r="A100" s="177">
        <v>91</v>
      </c>
      <c r="B100" s="173" t="s">
        <v>163</v>
      </c>
      <c r="C100" s="178">
        <v>51</v>
      </c>
      <c r="D100" s="245"/>
      <c r="E100" s="176">
        <v>11</v>
      </c>
      <c r="F100" s="195"/>
      <c r="G100" s="182">
        <f t="shared" si="3"/>
        <v>62</v>
      </c>
      <c r="H100" s="212" t="str">
        <f t="shared" si="2"/>
        <v> </v>
      </c>
      <c r="I100" s="249"/>
      <c r="J100" s="249"/>
    </row>
    <row r="101" spans="1:10" ht="11.25">
      <c r="A101" s="177">
        <v>92</v>
      </c>
      <c r="B101" s="173" t="s">
        <v>164</v>
      </c>
      <c r="C101" s="178">
        <v>36</v>
      </c>
      <c r="D101" s="245"/>
      <c r="E101" s="176">
        <v>1</v>
      </c>
      <c r="F101" s="195"/>
      <c r="G101" s="182">
        <f t="shared" si="3"/>
        <v>37</v>
      </c>
      <c r="H101" s="212" t="str">
        <f t="shared" si="2"/>
        <v> </v>
      </c>
      <c r="I101" s="249"/>
      <c r="J101" s="249"/>
    </row>
    <row r="102" spans="1:10" ht="11.25">
      <c r="A102" s="177">
        <v>93</v>
      </c>
      <c r="B102" s="173" t="s">
        <v>165</v>
      </c>
      <c r="C102" s="178">
        <v>24</v>
      </c>
      <c r="D102" s="245"/>
      <c r="E102" s="176">
        <v>21</v>
      </c>
      <c r="F102" s="195"/>
      <c r="G102" s="182">
        <f t="shared" si="3"/>
        <v>45</v>
      </c>
      <c r="H102" s="212" t="str">
        <f t="shared" si="2"/>
        <v> </v>
      </c>
      <c r="I102" s="249"/>
      <c r="J102" s="249"/>
    </row>
    <row r="103" spans="1:10" ht="11.25">
      <c r="A103" s="177">
        <v>94</v>
      </c>
      <c r="B103" s="173" t="s">
        <v>166</v>
      </c>
      <c r="C103" s="178">
        <v>25</v>
      </c>
      <c r="D103" s="245"/>
      <c r="E103" s="176">
        <v>13</v>
      </c>
      <c r="F103" s="195"/>
      <c r="G103" s="182">
        <f t="shared" si="3"/>
        <v>38</v>
      </c>
      <c r="H103" s="212" t="str">
        <f t="shared" si="2"/>
        <v> </v>
      </c>
      <c r="I103" s="249"/>
      <c r="J103" s="249"/>
    </row>
    <row r="104" spans="1:10" ht="11.25">
      <c r="A104" s="184">
        <v>95</v>
      </c>
      <c r="B104" s="185" t="s">
        <v>167</v>
      </c>
      <c r="C104" s="186">
        <v>51</v>
      </c>
      <c r="D104" s="242"/>
      <c r="E104" s="188">
        <v>6</v>
      </c>
      <c r="F104" s="244"/>
      <c r="G104" s="191">
        <f t="shared" si="3"/>
        <v>57</v>
      </c>
      <c r="H104" s="216" t="str">
        <f t="shared" si="2"/>
        <v> </v>
      </c>
      <c r="I104" s="249"/>
      <c r="J104" s="249"/>
    </row>
    <row r="105" spans="1:10" ht="11.25">
      <c r="A105" s="177">
        <v>971</v>
      </c>
      <c r="B105" s="173" t="s">
        <v>168</v>
      </c>
      <c r="C105" s="178">
        <v>0</v>
      </c>
      <c r="D105" s="245"/>
      <c r="E105" s="176">
        <v>0</v>
      </c>
      <c r="F105" s="195"/>
      <c r="G105" s="182">
        <f t="shared" si="3"/>
        <v>0</v>
      </c>
      <c r="H105" s="212" t="str">
        <f t="shared" si="2"/>
        <v> </v>
      </c>
      <c r="I105" s="249"/>
      <c r="J105" s="249"/>
    </row>
    <row r="106" spans="1:10" ht="11.25">
      <c r="A106" s="177">
        <v>972</v>
      </c>
      <c r="B106" s="173" t="s">
        <v>169</v>
      </c>
      <c r="C106" s="178">
        <v>0</v>
      </c>
      <c r="D106" s="245"/>
      <c r="E106" s="176">
        <v>1</v>
      </c>
      <c r="F106" s="195"/>
      <c r="G106" s="182">
        <f t="shared" si="3"/>
        <v>1</v>
      </c>
      <c r="H106" s="212" t="str">
        <f t="shared" si="2"/>
        <v> </v>
      </c>
      <c r="I106" s="249"/>
      <c r="J106" s="249"/>
    </row>
    <row r="107" spans="1:10" ht="11.25">
      <c r="A107" s="177">
        <v>973</v>
      </c>
      <c r="B107" s="173" t="s">
        <v>170</v>
      </c>
      <c r="C107" s="178">
        <v>2</v>
      </c>
      <c r="D107" s="245"/>
      <c r="E107" s="176">
        <v>0</v>
      </c>
      <c r="F107" s="195"/>
      <c r="G107" s="182">
        <f t="shared" si="3"/>
        <v>2</v>
      </c>
      <c r="H107" s="212" t="str">
        <f t="shared" si="2"/>
        <v> </v>
      </c>
      <c r="I107" s="249"/>
      <c r="J107" s="249"/>
    </row>
    <row r="108" spans="1:10" ht="11.25">
      <c r="A108" s="184">
        <v>974</v>
      </c>
      <c r="B108" s="185" t="s">
        <v>171</v>
      </c>
      <c r="C108" s="186">
        <v>1</v>
      </c>
      <c r="D108" s="242"/>
      <c r="E108" s="188">
        <v>6</v>
      </c>
      <c r="F108" s="244"/>
      <c r="G108" s="191">
        <f t="shared" si="3"/>
        <v>7</v>
      </c>
      <c r="H108" s="216" t="str">
        <f t="shared" si="2"/>
        <v> </v>
      </c>
      <c r="I108" s="249"/>
      <c r="J108" s="249"/>
    </row>
    <row r="109" spans="4:8" ht="11.25">
      <c r="D109" s="195"/>
      <c r="E109" s="221"/>
      <c r="F109" s="237"/>
      <c r="H109" s="195"/>
    </row>
    <row r="110" spans="1:8" ht="18" customHeight="1">
      <c r="A110" s="507" t="s">
        <v>172</v>
      </c>
      <c r="B110" s="508"/>
      <c r="C110" s="250">
        <f>SUM(C5:C57,C62:C104)</f>
        <v>800</v>
      </c>
      <c r="D110" s="251"/>
      <c r="E110" s="252">
        <f>SUM(E5:E57,E62:E104)</f>
        <v>285.8408964152537</v>
      </c>
      <c r="F110" s="253"/>
      <c r="G110" s="250">
        <f>SUM(G5:G57,G62:G104)</f>
        <v>1085.8408964152536</v>
      </c>
      <c r="H110" s="197"/>
    </row>
    <row r="111" spans="1:8" ht="18" customHeight="1">
      <c r="A111" s="505" t="s">
        <v>173</v>
      </c>
      <c r="B111" s="506"/>
      <c r="C111" s="178">
        <f>SUM(C105:C108)</f>
        <v>3</v>
      </c>
      <c r="D111" s="183"/>
      <c r="E111" s="201">
        <f>SUM(E105:E108)</f>
        <v>7</v>
      </c>
      <c r="F111" s="193"/>
      <c r="G111" s="178">
        <f>SUM(G105:G108)</f>
        <v>10</v>
      </c>
      <c r="H111" s="183"/>
    </row>
    <row r="112" spans="1:8" ht="18" customHeight="1">
      <c r="A112" s="499" t="s">
        <v>174</v>
      </c>
      <c r="B112" s="500"/>
      <c r="C112" s="254">
        <f>C110+C111</f>
        <v>803</v>
      </c>
      <c r="D112" s="255"/>
      <c r="E112" s="256">
        <f>E110+E111</f>
        <v>292.8408964152537</v>
      </c>
      <c r="F112" s="257"/>
      <c r="G112" s="254">
        <f>G110+G111</f>
        <v>1095.8408964152536</v>
      </c>
      <c r="H112" s="192"/>
    </row>
    <row r="113" spans="1:8" ht="11.25">
      <c r="A113" s="172" t="s">
        <v>181</v>
      </c>
      <c r="G113" s="173"/>
      <c r="H113" s="195"/>
    </row>
    <row r="114" spans="2:8" ht="11.25">
      <c r="B114" s="204"/>
      <c r="C114" s="204"/>
      <c r="D114" s="205"/>
      <c r="E114" s="204"/>
      <c r="F114" s="205"/>
      <c r="G114" s="206"/>
      <c r="H114" s="207"/>
    </row>
    <row r="115" spans="2:8" ht="11.25">
      <c r="B115" s="204"/>
      <c r="C115" s="204"/>
      <c r="D115" s="205"/>
      <c r="E115" s="204"/>
      <c r="F115" s="205"/>
      <c r="G115" s="204"/>
      <c r="H115" s="205"/>
    </row>
    <row r="116" spans="2:8" ht="11.25">
      <c r="B116" s="173"/>
      <c r="C116" s="173"/>
      <c r="D116" s="195"/>
      <c r="E116" s="173"/>
      <c r="F116" s="195"/>
      <c r="G116" s="173"/>
      <c r="H116" s="195"/>
    </row>
    <row r="117" spans="2:8" ht="11.25">
      <c r="B117" s="173"/>
      <c r="C117" s="173"/>
      <c r="D117" s="195"/>
      <c r="E117" s="173"/>
      <c r="F117" s="195"/>
      <c r="G117" s="194"/>
      <c r="H117" s="218"/>
    </row>
    <row r="118" spans="2:8" ht="11.25">
      <c r="B118" s="173"/>
      <c r="C118" s="173"/>
      <c r="D118" s="195"/>
      <c r="E118" s="173"/>
      <c r="F118" s="195"/>
      <c r="G118" s="194"/>
      <c r="H118" s="218"/>
    </row>
    <row r="119" spans="2:8" ht="11.25">
      <c r="B119" s="173"/>
      <c r="C119" s="173"/>
      <c r="D119" s="195"/>
      <c r="E119" s="173"/>
      <c r="F119" s="195"/>
      <c r="G119" s="194"/>
      <c r="H119" s="218"/>
    </row>
    <row r="120" spans="2:8" ht="11.25">
      <c r="B120" s="173"/>
      <c r="C120" s="173"/>
      <c r="D120" s="195"/>
      <c r="E120" s="173"/>
      <c r="F120" s="195"/>
      <c r="G120" s="194"/>
      <c r="H120" s="218"/>
    </row>
    <row r="121" spans="2:8" ht="11.25">
      <c r="B121" s="173"/>
      <c r="C121" s="173"/>
      <c r="D121" s="195"/>
      <c r="E121" s="173"/>
      <c r="F121" s="195"/>
      <c r="G121" s="194"/>
      <c r="H121" s="218"/>
    </row>
    <row r="122" spans="2:8" ht="11.25">
      <c r="B122" s="173"/>
      <c r="C122" s="173"/>
      <c r="D122" s="195"/>
      <c r="E122" s="173"/>
      <c r="F122" s="195"/>
      <c r="G122" s="194"/>
      <c r="H122" s="218"/>
    </row>
    <row r="123" spans="2:8" ht="11.25">
      <c r="B123" s="173"/>
      <c r="C123" s="173"/>
      <c r="D123" s="195"/>
      <c r="E123" s="173"/>
      <c r="F123" s="195"/>
      <c r="G123" s="194"/>
      <c r="H123" s="218"/>
    </row>
    <row r="124" spans="2:8" ht="11.25">
      <c r="B124" s="173"/>
      <c r="C124" s="173"/>
      <c r="D124" s="195"/>
      <c r="E124" s="173"/>
      <c r="F124" s="195"/>
      <c r="G124" s="194"/>
      <c r="H124" s="218"/>
    </row>
    <row r="125" spans="2:8" ht="11.25">
      <c r="B125" s="173"/>
      <c r="C125" s="173"/>
      <c r="D125" s="195"/>
      <c r="E125" s="173"/>
      <c r="F125" s="195"/>
      <c r="G125" s="194"/>
      <c r="H125" s="218"/>
    </row>
    <row r="126" spans="2:8" ht="11.25">
      <c r="B126" s="173"/>
      <c r="C126" s="173"/>
      <c r="D126" s="195"/>
      <c r="E126" s="173"/>
      <c r="F126" s="195"/>
      <c r="G126" s="194"/>
      <c r="H126" s="218"/>
    </row>
    <row r="127" spans="2:8" ht="11.25">
      <c r="B127" s="173"/>
      <c r="C127" s="173"/>
      <c r="D127" s="195"/>
      <c r="E127" s="173"/>
      <c r="F127" s="195"/>
      <c r="G127" s="194"/>
      <c r="H127" s="218"/>
    </row>
    <row r="128" spans="2:8" ht="11.25">
      <c r="B128" s="173"/>
      <c r="C128" s="173"/>
      <c r="D128" s="195"/>
      <c r="E128" s="173"/>
      <c r="F128" s="195"/>
      <c r="G128" s="194"/>
      <c r="H128" s="218"/>
    </row>
    <row r="129" spans="2:8" ht="11.25">
      <c r="B129" s="173"/>
      <c r="C129" s="173"/>
      <c r="D129" s="195"/>
      <c r="E129" s="173"/>
      <c r="F129" s="195"/>
      <c r="G129" s="194"/>
      <c r="H129" s="218"/>
    </row>
    <row r="130" spans="2:8" ht="11.25">
      <c r="B130" s="173"/>
      <c r="C130" s="173"/>
      <c r="D130" s="195"/>
      <c r="E130" s="173"/>
      <c r="F130" s="195"/>
      <c r="G130" s="194"/>
      <c r="H130" s="218"/>
    </row>
    <row r="131" spans="2:8" ht="11.25">
      <c r="B131" s="173"/>
      <c r="C131" s="173"/>
      <c r="D131" s="195"/>
      <c r="E131" s="173"/>
      <c r="F131" s="195"/>
      <c r="G131" s="194"/>
      <c r="H131" s="218"/>
    </row>
    <row r="132" spans="2:8" ht="11.25">
      <c r="B132" s="173"/>
      <c r="C132" s="173"/>
      <c r="D132" s="195"/>
      <c r="E132" s="173"/>
      <c r="F132" s="195"/>
      <c r="G132" s="194"/>
      <c r="H132" s="218"/>
    </row>
    <row r="133" spans="2:8" ht="11.25">
      <c r="B133" s="173"/>
      <c r="C133" s="173"/>
      <c r="D133" s="195"/>
      <c r="E133" s="173"/>
      <c r="F133" s="195"/>
      <c r="G133" s="194"/>
      <c r="H133" s="218"/>
    </row>
    <row r="134" spans="2:8" ht="11.25">
      <c r="B134" s="173"/>
      <c r="C134" s="173"/>
      <c r="D134" s="195"/>
      <c r="E134" s="173"/>
      <c r="F134" s="195"/>
      <c r="G134" s="194"/>
      <c r="H134" s="218"/>
    </row>
    <row r="135" spans="2:8" ht="11.25">
      <c r="B135" s="173"/>
      <c r="C135" s="173"/>
      <c r="D135" s="195"/>
      <c r="E135" s="173"/>
      <c r="F135" s="195"/>
      <c r="G135" s="194"/>
      <c r="H135" s="218"/>
    </row>
    <row r="136" spans="2:8" ht="11.25">
      <c r="B136" s="173"/>
      <c r="C136" s="173"/>
      <c r="D136" s="195"/>
      <c r="E136" s="173"/>
      <c r="F136" s="195"/>
      <c r="G136" s="194"/>
      <c r="H136" s="218"/>
    </row>
    <row r="137" spans="2:8" ht="11.25">
      <c r="B137" s="173"/>
      <c r="C137" s="173"/>
      <c r="D137" s="195"/>
      <c r="E137" s="173"/>
      <c r="F137" s="195"/>
      <c r="G137" s="194"/>
      <c r="H137" s="218"/>
    </row>
    <row r="138" spans="2:8" ht="11.25">
      <c r="B138" s="173"/>
      <c r="C138" s="173"/>
      <c r="D138" s="195"/>
      <c r="E138" s="173"/>
      <c r="F138" s="195"/>
      <c r="G138" s="194"/>
      <c r="H138" s="218"/>
    </row>
    <row r="139" spans="2:8" ht="11.25">
      <c r="B139" s="173"/>
      <c r="C139" s="173"/>
      <c r="D139" s="195"/>
      <c r="E139" s="173"/>
      <c r="F139" s="195"/>
      <c r="G139" s="173"/>
      <c r="H139" s="195"/>
    </row>
    <row r="140" spans="2:8" ht="11.25">
      <c r="B140" s="173"/>
      <c r="C140" s="173"/>
      <c r="D140" s="195"/>
      <c r="E140" s="173"/>
      <c r="F140" s="195"/>
      <c r="G140" s="173"/>
      <c r="H140" s="195"/>
    </row>
    <row r="141" spans="2:8" ht="11.25">
      <c r="B141" s="173"/>
      <c r="C141" s="173"/>
      <c r="D141" s="195"/>
      <c r="E141" s="173"/>
      <c r="F141" s="195"/>
      <c r="G141" s="173"/>
      <c r="H141" s="195"/>
    </row>
    <row r="142" spans="2:8" ht="11.25">
      <c r="B142" s="173"/>
      <c r="C142" s="173"/>
      <c r="D142" s="195"/>
      <c r="E142" s="173"/>
      <c r="F142" s="195"/>
      <c r="G142" s="173"/>
      <c r="H142" s="195"/>
    </row>
    <row r="143" spans="2:8" ht="11.25">
      <c r="B143" s="173"/>
      <c r="C143" s="173"/>
      <c r="D143" s="195"/>
      <c r="E143" s="173"/>
      <c r="F143" s="195"/>
      <c r="G143" s="173"/>
      <c r="H143" s="195"/>
    </row>
    <row r="144" spans="2:8" ht="11.25">
      <c r="B144" s="173"/>
      <c r="C144" s="173"/>
      <c r="D144" s="195"/>
      <c r="E144" s="173"/>
      <c r="F144" s="195"/>
      <c r="G144" s="176"/>
      <c r="H144" s="193"/>
    </row>
    <row r="145" ht="11.25">
      <c r="G145" s="173"/>
    </row>
    <row r="146" ht="11.25">
      <c r="G146" s="173"/>
    </row>
    <row r="147" ht="11.25">
      <c r="G147" s="173"/>
    </row>
    <row r="148" ht="11.25">
      <c r="G148" s="173"/>
    </row>
    <row r="149" ht="11.25">
      <c r="G149" s="173"/>
    </row>
    <row r="150" ht="11.25">
      <c r="G150" s="173"/>
    </row>
    <row r="151" ht="11.25">
      <c r="G151" s="173"/>
    </row>
    <row r="152" ht="11.25">
      <c r="G152" s="173"/>
    </row>
    <row r="153" ht="11.25">
      <c r="G153" s="173"/>
    </row>
    <row r="154" ht="11.25">
      <c r="G154" s="173"/>
    </row>
    <row r="155" ht="11.25">
      <c r="G155" s="173"/>
    </row>
    <row r="156" ht="11.25">
      <c r="G156" s="173"/>
    </row>
    <row r="157" ht="11.25">
      <c r="G157" s="173"/>
    </row>
    <row r="158" ht="11.25">
      <c r="G158" s="173"/>
    </row>
  </sheetData>
  <sheetProtection/>
  <mergeCells count="14">
    <mergeCell ref="C60:F60"/>
    <mergeCell ref="G60:H61"/>
    <mergeCell ref="C61:D61"/>
    <mergeCell ref="E61:F61"/>
    <mergeCell ref="E4:F4"/>
    <mergeCell ref="C4:D4"/>
    <mergeCell ref="C3:F3"/>
    <mergeCell ref="G3:H4"/>
    <mergeCell ref="A1:H1"/>
    <mergeCell ref="A112:B112"/>
    <mergeCell ref="A3:B4"/>
    <mergeCell ref="A60:B61"/>
    <mergeCell ref="A110:B110"/>
    <mergeCell ref="A111:B111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scale="90" r:id="rId1"/>
  <rowBreaks count="1" manualBreakCount="1">
    <brk id="58" min="1" max="7" man="1"/>
  </rowBreaks>
  <ignoredErrors>
    <ignoredError sqref="G5:H57 G62:H108" unlockedFormula="1"/>
    <ignoredError sqref="C110:H111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N179"/>
  <sheetViews>
    <sheetView zoomScaleSheetLayoutView="100" zoomScalePageLayoutView="0" workbookViewId="0" topLeftCell="A1">
      <selection activeCell="A1" sqref="A1:L1"/>
    </sheetView>
  </sheetViews>
  <sheetFormatPr defaultColWidth="11.421875" defaultRowHeight="12.75"/>
  <cols>
    <col min="1" max="1" width="4.00390625" style="259" customWidth="1"/>
    <col min="2" max="2" width="21.28125" style="259" customWidth="1"/>
    <col min="3" max="3" width="8.57421875" style="259" customWidth="1"/>
    <col min="4" max="4" width="3.00390625" style="306" customWidth="1"/>
    <col min="5" max="5" width="8.28125" style="259" customWidth="1"/>
    <col min="6" max="6" width="3.00390625" style="306" customWidth="1"/>
    <col min="7" max="7" width="7.57421875" style="259" customWidth="1"/>
    <col min="8" max="8" width="3.140625" style="306" customWidth="1"/>
    <col min="9" max="9" width="8.8515625" style="259" customWidth="1"/>
    <col min="10" max="10" width="2.8515625" style="306" customWidth="1"/>
    <col min="11" max="11" width="9.00390625" style="259" customWidth="1"/>
    <col min="12" max="12" width="3.28125" style="306" customWidth="1"/>
    <col min="13" max="16384" width="11.421875" style="259" customWidth="1"/>
  </cols>
  <sheetData>
    <row r="1" spans="1:12" ht="11.25">
      <c r="A1" s="571" t="s">
        <v>197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</row>
    <row r="2" spans="1:12" ht="11.25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ht="25.5" customHeight="1">
      <c r="A3" s="260"/>
      <c r="B3" s="260"/>
      <c r="C3" s="572" t="s">
        <v>198</v>
      </c>
      <c r="D3" s="573"/>
      <c r="E3" s="573"/>
      <c r="F3" s="573"/>
      <c r="G3" s="573"/>
      <c r="H3" s="573"/>
      <c r="I3" s="573"/>
      <c r="J3" s="573"/>
      <c r="K3" s="573"/>
      <c r="L3" s="574"/>
    </row>
    <row r="4" spans="1:12" s="263" customFormat="1" ht="33" customHeight="1">
      <c r="A4" s="550" t="s">
        <v>64</v>
      </c>
      <c r="B4" s="551"/>
      <c r="C4" s="561" t="s">
        <v>65</v>
      </c>
      <c r="D4" s="562"/>
      <c r="E4" s="563" t="s">
        <v>66</v>
      </c>
      <c r="F4" s="563"/>
      <c r="G4" s="564" t="s">
        <v>1</v>
      </c>
      <c r="H4" s="565"/>
      <c r="I4" s="563" t="s">
        <v>67</v>
      </c>
      <c r="J4" s="563"/>
      <c r="K4" s="550" t="s">
        <v>68</v>
      </c>
      <c r="L4" s="575"/>
    </row>
    <row r="5" spans="1:14" ht="11.25">
      <c r="A5" s="264">
        <f>'place accueil 2007-tab3'!$A6</f>
        <v>1</v>
      </c>
      <c r="B5" s="260" t="s">
        <v>69</v>
      </c>
      <c r="C5" s="265">
        <f>'place accueil 2007-tab3'!I6</f>
        <v>216</v>
      </c>
      <c r="D5" s="266" t="str">
        <f>IF('place accueil 2007-tab3'!J6="(e)","(e)"," ")</f>
        <v> </v>
      </c>
      <c r="E5" s="267">
        <f>'place accueil 2007-tab4'!$I6</f>
        <v>498</v>
      </c>
      <c r="F5" s="268" t="str">
        <f>IF('place accueil 2007-tab4'!J6="(e)","(e)"," ")</f>
        <v> </v>
      </c>
      <c r="G5" s="269">
        <f>'place accueil 2007-tab4'!$C6</f>
        <v>26</v>
      </c>
      <c r="H5" s="266" t="str">
        <f>IF('place accueil 2007-tab4'!D6="(e)","(e)"," ")</f>
        <v> </v>
      </c>
      <c r="I5" s="267">
        <f>'place accueil 2007-tab5'!$K5</f>
        <v>1025</v>
      </c>
      <c r="J5" s="268" t="str">
        <f>IF('place accueil 2007-tab5'!L5="(e)","(e)"," ")</f>
        <v> </v>
      </c>
      <c r="K5" s="270">
        <f>SUM($C5:$I5)</f>
        <v>1765</v>
      </c>
      <c r="L5" s="266" t="str">
        <f>IF(OR(D5="(e)",F5="(e)",H5="(e)",J5="(e)"),"(e)"," ")</f>
        <v> </v>
      </c>
      <c r="M5" s="267"/>
      <c r="N5" s="267"/>
    </row>
    <row r="6" spans="1:14" ht="11.25">
      <c r="A6" s="264">
        <f>'place accueil 2007-tab3'!$A7</f>
        <v>2</v>
      </c>
      <c r="B6" s="260" t="s">
        <v>70</v>
      </c>
      <c r="C6" s="265">
        <f>'place accueil 2007-tab3'!I7</f>
        <v>40</v>
      </c>
      <c r="D6" s="266" t="str">
        <f>IF('place accueil 2007-tab3'!J7="(e)","(e)"," ")</f>
        <v> </v>
      </c>
      <c r="E6" s="267">
        <f>'place accueil 2007-tab4'!$I7</f>
        <v>263</v>
      </c>
      <c r="F6" s="268" t="str">
        <f>IF('place accueil 2007-tab4'!J7="(e)","(e)"," ")</f>
        <v> </v>
      </c>
      <c r="G6" s="269">
        <f>'place accueil 2007-tab4'!$C7</f>
        <v>0</v>
      </c>
      <c r="H6" s="266" t="str">
        <f>IF('place accueil 2007-tab4'!D7="(e)","(e)"," ")</f>
        <v> </v>
      </c>
      <c r="I6" s="267">
        <f>'place accueil 2007-tab5'!$K6</f>
        <v>252</v>
      </c>
      <c r="J6" s="268" t="str">
        <f>IF('place accueil 2007-tab5'!L6="(e)","(e)"," ")</f>
        <v> </v>
      </c>
      <c r="K6" s="270">
        <f aca="true" t="shared" si="0" ref="K6:K57">SUM($C6:$I6)</f>
        <v>555</v>
      </c>
      <c r="L6" s="266" t="str">
        <f>IF(OR(D6="(e)",F6="(e)",H6="(e)",J6="(e)"),"(e)"," ")</f>
        <v> </v>
      </c>
      <c r="M6" s="267"/>
      <c r="N6" s="267"/>
    </row>
    <row r="7" spans="1:14" ht="11.25">
      <c r="A7" s="264">
        <f>'place accueil 2007-tab3'!$A8</f>
        <v>3</v>
      </c>
      <c r="B7" s="260" t="s">
        <v>71</v>
      </c>
      <c r="C7" s="265">
        <f>'place accueil 2007-tab3'!I8</f>
        <v>215</v>
      </c>
      <c r="D7" s="266" t="str">
        <f>IF('place accueil 2007-tab3'!J8="(e)","(e)"," ")</f>
        <v> </v>
      </c>
      <c r="E7" s="267">
        <f>'place accueil 2007-tab4'!$I8</f>
        <v>161</v>
      </c>
      <c r="F7" s="268" t="str">
        <f>IF('place accueil 2007-tab4'!J8="(e)","(e)"," ")</f>
        <v> </v>
      </c>
      <c r="G7" s="269">
        <f>'place accueil 2007-tab4'!$C8</f>
        <v>18</v>
      </c>
      <c r="H7" s="266" t="str">
        <f>IF('place accueil 2007-tab4'!D8="(e)","(e)"," ")</f>
        <v> </v>
      </c>
      <c r="I7" s="267">
        <f>'place accueil 2007-tab5'!$K7</f>
        <v>234</v>
      </c>
      <c r="J7" s="268" t="str">
        <f>IF('place accueil 2007-tab5'!L7="(e)","(e)"," ")</f>
        <v> </v>
      </c>
      <c r="K7" s="270">
        <f t="shared" si="0"/>
        <v>628</v>
      </c>
      <c r="L7" s="266" t="str">
        <f aca="true" t="shared" si="1" ref="L7:L57">IF(OR(D7="(e)",F7="(e)",H7="(e)",J7="(e)"),"(e)"," ")</f>
        <v> </v>
      </c>
      <c r="M7" s="267"/>
      <c r="N7" s="267"/>
    </row>
    <row r="8" spans="1:14" ht="11.25">
      <c r="A8" s="264">
        <f>'place accueil 2007-tab3'!$A9</f>
        <v>4</v>
      </c>
      <c r="B8" s="260" t="s">
        <v>72</v>
      </c>
      <c r="C8" s="265">
        <f>'place accueil 2007-tab3'!I9</f>
        <v>40</v>
      </c>
      <c r="D8" s="266" t="str">
        <f>IF('place accueil 2007-tab3'!J9="(e)","(e)"," ")</f>
        <v> </v>
      </c>
      <c r="E8" s="267">
        <f>'place accueil 2007-tab4'!$I9</f>
        <v>45</v>
      </c>
      <c r="F8" s="268" t="str">
        <f>IF('place accueil 2007-tab4'!J9="(e)","(e)"," ")</f>
        <v> </v>
      </c>
      <c r="G8" s="269">
        <f>'place accueil 2007-tab4'!$C9</f>
        <v>0</v>
      </c>
      <c r="H8" s="266" t="str">
        <f>IF('place accueil 2007-tab4'!D9="(e)","(e)"," ")</f>
        <v> </v>
      </c>
      <c r="I8" s="267">
        <f>'place accueil 2007-tab5'!$K8</f>
        <v>775</v>
      </c>
      <c r="J8" s="268" t="str">
        <f>IF('place accueil 2007-tab5'!L8="(e)","(e)"," ")</f>
        <v> </v>
      </c>
      <c r="K8" s="270">
        <f t="shared" si="0"/>
        <v>860</v>
      </c>
      <c r="L8" s="266" t="str">
        <f t="shared" si="1"/>
        <v> </v>
      </c>
      <c r="M8" s="267"/>
      <c r="N8" s="267"/>
    </row>
    <row r="9" spans="1:14" ht="11.25">
      <c r="A9" s="264">
        <v>5</v>
      </c>
      <c r="B9" s="260" t="s">
        <v>73</v>
      </c>
      <c r="C9" s="265">
        <f>'place accueil 2007-tab3'!I10</f>
        <v>0</v>
      </c>
      <c r="D9" s="266" t="str">
        <f>IF('place accueil 2007-tab3'!J10="(e)","(e)"," ")</f>
        <v>(e)</v>
      </c>
      <c r="E9" s="267">
        <f>'place accueil 2007-tab4'!$I10</f>
        <v>0</v>
      </c>
      <c r="F9" s="268" t="str">
        <f>IF('place accueil 2007-tab4'!J10="(e)","(e)"," ")</f>
        <v>(e)</v>
      </c>
      <c r="G9" s="269">
        <f>'place accueil 2007-tab4'!$C10</f>
        <v>0</v>
      </c>
      <c r="H9" s="266" t="str">
        <f>IF('place accueil 2007-tab4'!D10="(e)","(e)"," ")</f>
        <v>(e)</v>
      </c>
      <c r="I9" s="267">
        <f>'place accueil 2007-tab5'!$K9</f>
        <v>614</v>
      </c>
      <c r="J9" s="268" t="str">
        <f>IF('place accueil 2007-tab5'!L9="(e)","(e)"," ")</f>
        <v>(e)</v>
      </c>
      <c r="K9" s="270">
        <f t="shared" si="0"/>
        <v>614</v>
      </c>
      <c r="L9" s="266" t="str">
        <f t="shared" si="1"/>
        <v>(e)</v>
      </c>
      <c r="M9" s="267"/>
      <c r="N9" s="267"/>
    </row>
    <row r="10" spans="1:14" ht="11.25">
      <c r="A10" s="264">
        <f>'place accueil 2007-tab3'!$A11</f>
        <v>6</v>
      </c>
      <c r="B10" s="260" t="s">
        <v>74</v>
      </c>
      <c r="C10" s="265">
        <f>'place accueil 2007-tab3'!I11</f>
        <v>0</v>
      </c>
      <c r="D10" s="266" t="str">
        <f>IF('place accueil 2007-tab3'!J11="(e)","(e)"," ")</f>
        <v> </v>
      </c>
      <c r="E10" s="267">
        <f>'place accueil 2007-tab4'!$I11</f>
        <v>30</v>
      </c>
      <c r="F10" s="268" t="str">
        <f>IF('place accueil 2007-tab4'!J11="(e)","(e)"," ")</f>
        <v>(e)</v>
      </c>
      <c r="G10" s="269">
        <f>'place accueil 2007-tab4'!$C11</f>
        <v>471</v>
      </c>
      <c r="H10" s="266" t="str">
        <f>IF('place accueil 2007-tab4'!D11="(e)","(e)"," ")</f>
        <v> </v>
      </c>
      <c r="I10" s="267">
        <f>'place accueil 2007-tab5'!$K10</f>
        <v>5476</v>
      </c>
      <c r="J10" s="268" t="str">
        <f>IF('place accueil 2007-tab5'!L10="(e)","(e)"," ")</f>
        <v> </v>
      </c>
      <c r="K10" s="270">
        <f t="shared" si="0"/>
        <v>5977</v>
      </c>
      <c r="L10" s="266" t="str">
        <f t="shared" si="1"/>
        <v>(e)</v>
      </c>
      <c r="M10" s="267"/>
      <c r="N10" s="267"/>
    </row>
    <row r="11" spans="1:14" ht="11.25">
      <c r="A11" s="264">
        <f>'place accueil 2007-tab3'!$A12</f>
        <v>7</v>
      </c>
      <c r="B11" s="260" t="s">
        <v>75</v>
      </c>
      <c r="C11" s="265">
        <f>'place accueil 2007-tab3'!I12</f>
        <v>0</v>
      </c>
      <c r="D11" s="266" t="str">
        <f>IF('place accueil 2007-tab3'!J12="(e)","(e)"," ")</f>
        <v> </v>
      </c>
      <c r="E11" s="267">
        <f>'place accueil 2007-tab4'!$I12</f>
        <v>10</v>
      </c>
      <c r="F11" s="268" t="str">
        <f>IF('place accueil 2007-tab4'!J12="(e)","(e)"," ")</f>
        <v> </v>
      </c>
      <c r="G11" s="269">
        <f>'place accueil 2007-tab4'!$C12</f>
        <v>0</v>
      </c>
      <c r="H11" s="266" t="str">
        <f>IF('place accueil 2007-tab4'!D12="(e)","(e)"," ")</f>
        <v> </v>
      </c>
      <c r="I11" s="267">
        <f>'place accueil 2007-tab5'!$K11</f>
        <v>1001</v>
      </c>
      <c r="J11" s="268" t="str">
        <f>IF('place accueil 2007-tab5'!L11="(e)","(e)"," ")</f>
        <v>(e)</v>
      </c>
      <c r="K11" s="270">
        <f t="shared" si="0"/>
        <v>1011</v>
      </c>
      <c r="L11" s="266" t="str">
        <f t="shared" si="1"/>
        <v>(e)</v>
      </c>
      <c r="M11" s="267"/>
      <c r="N11" s="267"/>
    </row>
    <row r="12" spans="1:14" ht="11.25">
      <c r="A12" s="264">
        <f>'place accueil 2007-tab3'!$A13</f>
        <v>8</v>
      </c>
      <c r="B12" s="260" t="s">
        <v>76</v>
      </c>
      <c r="C12" s="265">
        <f>'place accueil 2007-tab3'!I13</f>
        <v>279</v>
      </c>
      <c r="D12" s="266" t="str">
        <f>IF('place accueil 2007-tab3'!J13="(e)","(e)"," ")</f>
        <v> </v>
      </c>
      <c r="E12" s="267">
        <f>'place accueil 2007-tab4'!$I13</f>
        <v>141</v>
      </c>
      <c r="F12" s="268" t="str">
        <f>IF('place accueil 2007-tab4'!J13="(e)","(e)"," ")</f>
        <v> </v>
      </c>
      <c r="G12" s="269">
        <f>'place accueil 2007-tab4'!$C13</f>
        <v>0</v>
      </c>
      <c r="H12" s="266" t="str">
        <f>IF('place accueil 2007-tab4'!D13="(e)","(e)"," ")</f>
        <v> </v>
      </c>
      <c r="I12" s="267">
        <f>'place accueil 2007-tab5'!$K12</f>
        <v>132</v>
      </c>
      <c r="J12" s="268" t="str">
        <f>IF('place accueil 2007-tab5'!L12="(e)","(e)"," ")</f>
        <v> </v>
      </c>
      <c r="K12" s="270">
        <f t="shared" si="0"/>
        <v>552</v>
      </c>
      <c r="L12" s="266" t="str">
        <f t="shared" si="1"/>
        <v> </v>
      </c>
      <c r="M12" s="267"/>
      <c r="N12" s="267"/>
    </row>
    <row r="13" spans="1:14" ht="11.25">
      <c r="A13" s="264">
        <f>'place accueil 2007-tab3'!$A14</f>
        <v>9</v>
      </c>
      <c r="B13" s="260" t="s">
        <v>77</v>
      </c>
      <c r="C13" s="265">
        <f>'place accueil 2007-tab3'!I14</f>
        <v>0</v>
      </c>
      <c r="D13" s="266" t="str">
        <f>IF('place accueil 2007-tab3'!J14="(e)","(e)"," ")</f>
        <v> </v>
      </c>
      <c r="E13" s="267">
        <f>'place accueil 2007-tab4'!$I14</f>
        <v>20</v>
      </c>
      <c r="F13" s="268" t="str">
        <f>IF('place accueil 2007-tab4'!J14="(e)","(e)"," ")</f>
        <v> </v>
      </c>
      <c r="G13" s="269">
        <f>'place accueil 2007-tab4'!$C14</f>
        <v>0</v>
      </c>
      <c r="H13" s="266" t="str">
        <f>IF('place accueil 2007-tab4'!D14="(e)","(e)"," ")</f>
        <v> </v>
      </c>
      <c r="I13" s="267">
        <f>'place accueil 2007-tab5'!$K13</f>
        <v>324</v>
      </c>
      <c r="J13" s="268" t="str">
        <f>IF('place accueil 2007-tab5'!L13="(e)","(e)"," ")</f>
        <v> </v>
      </c>
      <c r="K13" s="270">
        <f t="shared" si="0"/>
        <v>344</v>
      </c>
      <c r="L13" s="266" t="str">
        <f t="shared" si="1"/>
        <v> </v>
      </c>
      <c r="M13" s="267"/>
      <c r="N13" s="267"/>
    </row>
    <row r="14" spans="1:14" ht="11.25">
      <c r="A14" s="264">
        <f>'place accueil 2007-tab3'!$A15</f>
        <v>10</v>
      </c>
      <c r="B14" s="260" t="s">
        <v>78</v>
      </c>
      <c r="C14" s="265">
        <f>'place accueil 2007-tab3'!I15</f>
        <v>85</v>
      </c>
      <c r="D14" s="266" t="str">
        <f>IF('place accueil 2007-tab3'!J15="(e)","(e)"," ")</f>
        <v>(e)</v>
      </c>
      <c r="E14" s="267">
        <f>'place accueil 2007-tab4'!$I15</f>
        <v>144</v>
      </c>
      <c r="F14" s="268" t="str">
        <f>IF('place accueil 2007-tab4'!J15="(e)","(e)"," ")</f>
        <v>(e)</v>
      </c>
      <c r="G14" s="269">
        <f>'place accueil 2007-tab4'!$C15</f>
        <v>25</v>
      </c>
      <c r="H14" s="266" t="str">
        <f>IF('place accueil 2007-tab4'!D15="(e)","(e)"," ")</f>
        <v>(e)</v>
      </c>
      <c r="I14" s="267">
        <f>'place accueil 2007-tab5'!$K14</f>
        <v>554</v>
      </c>
      <c r="J14" s="268" t="str">
        <f>IF('place accueil 2007-tab5'!L14="(e)","(e)"," ")</f>
        <v>(e)</v>
      </c>
      <c r="K14" s="270">
        <f t="shared" si="0"/>
        <v>808</v>
      </c>
      <c r="L14" s="266" t="str">
        <f t="shared" si="1"/>
        <v>(e)</v>
      </c>
      <c r="M14" s="267"/>
      <c r="N14" s="267"/>
    </row>
    <row r="15" spans="1:14" ht="11.25">
      <c r="A15" s="264">
        <f>'place accueil 2007-tab3'!$A16</f>
        <v>11</v>
      </c>
      <c r="B15" s="260" t="s">
        <v>79</v>
      </c>
      <c r="C15" s="265">
        <f>'place accueil 2007-tab3'!I16</f>
        <v>35</v>
      </c>
      <c r="D15" s="266" t="str">
        <f>IF('place accueil 2007-tab3'!J16="(e)","(e)"," ")</f>
        <v> </v>
      </c>
      <c r="E15" s="267">
        <f>'place accueil 2007-tab4'!$I16</f>
        <v>0</v>
      </c>
      <c r="F15" s="268" t="str">
        <f>IF('place accueil 2007-tab4'!J16="(e)","(e)"," ")</f>
        <v> </v>
      </c>
      <c r="G15" s="269">
        <f>'place accueil 2007-tab4'!$C16</f>
        <v>46</v>
      </c>
      <c r="H15" s="266" t="str">
        <f>IF('place accueil 2007-tab4'!D16="(e)","(e)"," ")</f>
        <v> </v>
      </c>
      <c r="I15" s="267">
        <f>'place accueil 2007-tab5'!$K15</f>
        <v>958</v>
      </c>
      <c r="J15" s="268" t="str">
        <f>IF('place accueil 2007-tab5'!L15="(e)","(e)"," ")</f>
        <v> </v>
      </c>
      <c r="K15" s="270">
        <f t="shared" si="0"/>
        <v>1039</v>
      </c>
      <c r="L15" s="266" t="str">
        <f t="shared" si="1"/>
        <v> </v>
      </c>
      <c r="M15" s="267"/>
      <c r="N15" s="267"/>
    </row>
    <row r="16" spans="1:14" ht="11.25">
      <c r="A16" s="264">
        <f>'place accueil 2007-tab3'!$A17</f>
        <v>12</v>
      </c>
      <c r="B16" s="260" t="s">
        <v>80</v>
      </c>
      <c r="C16" s="265">
        <f>'place accueil 2007-tab3'!I17</f>
        <v>108</v>
      </c>
      <c r="D16" s="266" t="str">
        <f>IF('place accueil 2007-tab3'!J17="(e)","(e)"," ")</f>
        <v> </v>
      </c>
      <c r="E16" s="267">
        <f>'place accueil 2007-tab4'!$I17</f>
        <v>187</v>
      </c>
      <c r="F16" s="268" t="str">
        <f>IF('place accueil 2007-tab4'!J17="(e)","(e)"," ")</f>
        <v> </v>
      </c>
      <c r="G16" s="269">
        <f>'place accueil 2007-tab4'!$C17</f>
        <v>0</v>
      </c>
      <c r="H16" s="266" t="str">
        <f>IF('place accueil 2007-tab4'!D17="(e)","(e)"," ")</f>
        <v> </v>
      </c>
      <c r="I16" s="267">
        <f>'place accueil 2007-tab5'!$K16</f>
        <v>383</v>
      </c>
      <c r="J16" s="268" t="str">
        <f>IF('place accueil 2007-tab5'!L16="(e)","(e)"," ")</f>
        <v> </v>
      </c>
      <c r="K16" s="270">
        <f t="shared" si="0"/>
        <v>678</v>
      </c>
      <c r="L16" s="266" t="str">
        <f t="shared" si="1"/>
        <v> </v>
      </c>
      <c r="M16" s="267"/>
      <c r="N16" s="267"/>
    </row>
    <row r="17" spans="1:14" ht="11.25">
      <c r="A17" s="264">
        <f>'place accueil 2007-tab3'!$A18</f>
        <v>13</v>
      </c>
      <c r="B17" s="260" t="s">
        <v>81</v>
      </c>
      <c r="C17" s="265">
        <f>'place accueil 2007-tab3'!I18</f>
        <v>77</v>
      </c>
      <c r="D17" s="266" t="str">
        <f>IF('place accueil 2007-tab3'!J18="(e)","(e)"," ")</f>
        <v> </v>
      </c>
      <c r="E17" s="267">
        <f>'place accueil 2007-tab4'!$I18</f>
        <v>573</v>
      </c>
      <c r="F17" s="268" t="str">
        <f>IF('place accueil 2007-tab4'!J18="(e)","(e)"," ")</f>
        <v> </v>
      </c>
      <c r="G17" s="269">
        <f>'place accueil 2007-tab4'!$C18</f>
        <v>705</v>
      </c>
      <c r="H17" s="266" t="str">
        <f>IF('place accueil 2007-tab4'!D18="(e)","(e)"," ")</f>
        <v> </v>
      </c>
      <c r="I17" s="267">
        <f>'place accueil 2007-tab5'!$K17</f>
        <v>11356</v>
      </c>
      <c r="J17" s="268" t="str">
        <f>IF('place accueil 2007-tab5'!L17="(e)","(e)"," ")</f>
        <v> </v>
      </c>
      <c r="K17" s="270">
        <f t="shared" si="0"/>
        <v>12711</v>
      </c>
      <c r="L17" s="266" t="str">
        <f t="shared" si="1"/>
        <v> </v>
      </c>
      <c r="M17" s="267"/>
      <c r="N17" s="267"/>
    </row>
    <row r="18" spans="1:14" ht="11.25">
      <c r="A18" s="264">
        <f>'place accueil 2007-tab3'!$A19</f>
        <v>14</v>
      </c>
      <c r="B18" s="260" t="s">
        <v>82</v>
      </c>
      <c r="C18" s="265">
        <f>'place accueil 2007-tab3'!I19</f>
        <v>831</v>
      </c>
      <c r="D18" s="266" t="str">
        <f>IF('place accueil 2007-tab3'!J19="(e)","(e)"," ")</f>
        <v> </v>
      </c>
      <c r="E18" s="267">
        <f>'place accueil 2007-tab4'!$I19</f>
        <v>428</v>
      </c>
      <c r="F18" s="268" t="str">
        <f>IF('place accueil 2007-tab4'!J19="(e)","(e)"," ")</f>
        <v> </v>
      </c>
      <c r="G18" s="269">
        <f>'place accueil 2007-tab4'!$C19</f>
        <v>0</v>
      </c>
      <c r="H18" s="266" t="str">
        <f>IF('place accueil 2007-tab4'!D19="(e)","(e)"," ")</f>
        <v> </v>
      </c>
      <c r="I18" s="267">
        <f>'place accueil 2007-tab5'!$K18</f>
        <v>468</v>
      </c>
      <c r="J18" s="268" t="str">
        <f>IF('place accueil 2007-tab5'!L18="(e)","(e)"," ")</f>
        <v> </v>
      </c>
      <c r="K18" s="270">
        <f t="shared" si="0"/>
        <v>1727</v>
      </c>
      <c r="L18" s="266" t="str">
        <f t="shared" si="1"/>
        <v> </v>
      </c>
      <c r="M18" s="267"/>
      <c r="N18" s="267"/>
    </row>
    <row r="19" spans="1:14" ht="11.25">
      <c r="A19" s="264">
        <f>'place accueil 2007-tab3'!$A20</f>
        <v>15</v>
      </c>
      <c r="B19" s="260" t="s">
        <v>83</v>
      </c>
      <c r="C19" s="265">
        <f>'place accueil 2007-tab3'!I20</f>
        <v>0</v>
      </c>
      <c r="D19" s="266" t="str">
        <f>IF('place accueil 2007-tab3'!J20="(e)","(e)"," ")</f>
        <v> </v>
      </c>
      <c r="E19" s="267">
        <f>'place accueil 2007-tab4'!$I20</f>
        <v>24</v>
      </c>
      <c r="F19" s="268" t="str">
        <f>IF('place accueil 2007-tab4'!J20="(e)","(e)"," ")</f>
        <v> </v>
      </c>
      <c r="G19" s="269">
        <f>'place accueil 2007-tab4'!$C20</f>
        <v>0</v>
      </c>
      <c r="H19" s="266" t="str">
        <f>IF('place accueil 2007-tab4'!D20="(e)","(e)"," ")</f>
        <v> </v>
      </c>
      <c r="I19" s="267">
        <f>'place accueil 2007-tab5'!$K19</f>
        <v>212</v>
      </c>
      <c r="J19" s="268" t="str">
        <f>IF('place accueil 2007-tab5'!L19="(e)","(e)"," ")</f>
        <v> </v>
      </c>
      <c r="K19" s="270">
        <f t="shared" si="0"/>
        <v>236</v>
      </c>
      <c r="L19" s="266" t="str">
        <f t="shared" si="1"/>
        <v> </v>
      </c>
      <c r="M19" s="267"/>
      <c r="N19" s="267"/>
    </row>
    <row r="20" spans="1:14" ht="11.25">
      <c r="A20" s="264">
        <f>'place accueil 2007-tab3'!$A21</f>
        <v>16</v>
      </c>
      <c r="B20" s="260" t="s">
        <v>84</v>
      </c>
      <c r="C20" s="265">
        <f>'place accueil 2007-tab3'!I21</f>
        <v>536</v>
      </c>
      <c r="D20" s="266" t="str">
        <f>IF('place accueil 2007-tab3'!J21="(e)","(e)"," ")</f>
        <v> </v>
      </c>
      <c r="E20" s="267">
        <f>'place accueil 2007-tab4'!$I21</f>
        <v>339</v>
      </c>
      <c r="F20" s="268" t="str">
        <f>IF('place accueil 2007-tab4'!J21="(e)","(e)"," ")</f>
        <v> </v>
      </c>
      <c r="G20" s="269">
        <f>'place accueil 2007-tab4'!$C21</f>
        <v>0</v>
      </c>
      <c r="H20" s="266" t="str">
        <f>IF('place accueil 2007-tab4'!D21="(e)","(e)"," ")</f>
        <v> </v>
      </c>
      <c r="I20" s="267">
        <f>'place accueil 2007-tab5'!$K20</f>
        <v>178</v>
      </c>
      <c r="J20" s="268" t="str">
        <f>IF('place accueil 2007-tab5'!L20="(e)","(e)"," ")</f>
        <v> </v>
      </c>
      <c r="K20" s="270">
        <f t="shared" si="0"/>
        <v>1053</v>
      </c>
      <c r="L20" s="266" t="str">
        <f t="shared" si="1"/>
        <v> </v>
      </c>
      <c r="M20" s="267"/>
      <c r="N20" s="267"/>
    </row>
    <row r="21" spans="1:14" ht="11.25">
      <c r="A21" s="264">
        <f>'place accueil 2007-tab3'!$A22</f>
        <v>17</v>
      </c>
      <c r="B21" s="260" t="s">
        <v>85</v>
      </c>
      <c r="C21" s="265">
        <f>'place accueil 2007-tab3'!I22</f>
        <v>142</v>
      </c>
      <c r="D21" s="266" t="str">
        <f>IF('place accueil 2007-tab3'!J22="(e)","(e)"," ")</f>
        <v> </v>
      </c>
      <c r="E21" s="267">
        <f>'place accueil 2007-tab4'!$I22</f>
        <v>196</v>
      </c>
      <c r="F21" s="268" t="str">
        <f>IF('place accueil 2007-tab4'!J22="(e)","(e)"," ")</f>
        <v> </v>
      </c>
      <c r="G21" s="269">
        <f>'place accueil 2007-tab4'!$C22</f>
        <v>0</v>
      </c>
      <c r="H21" s="266" t="str">
        <f>IF('place accueil 2007-tab4'!D22="(e)","(e)"," ")</f>
        <v> </v>
      </c>
      <c r="I21" s="267">
        <f>'place accueil 2007-tab5'!$K21</f>
        <v>1142</v>
      </c>
      <c r="J21" s="268" t="str">
        <f>IF('place accueil 2007-tab5'!L21="(e)","(e)"," ")</f>
        <v> </v>
      </c>
      <c r="K21" s="270">
        <f t="shared" si="0"/>
        <v>1480</v>
      </c>
      <c r="L21" s="266" t="str">
        <f t="shared" si="1"/>
        <v> </v>
      </c>
      <c r="M21" s="267"/>
      <c r="N21" s="267"/>
    </row>
    <row r="22" spans="1:14" ht="11.25">
      <c r="A22" s="264">
        <f>'place accueil 2007-tab3'!$A23</f>
        <v>18</v>
      </c>
      <c r="B22" s="260" t="s">
        <v>86</v>
      </c>
      <c r="C22" s="265">
        <f>'place accueil 2007-tab3'!I23</f>
        <v>221</v>
      </c>
      <c r="D22" s="266" t="str">
        <f>IF('place accueil 2007-tab3'!J23="(e)","(e)"," ")</f>
        <v> </v>
      </c>
      <c r="E22" s="267">
        <f>'place accueil 2007-tab4'!$I23</f>
        <v>141</v>
      </c>
      <c r="F22" s="268" t="str">
        <f>IF('place accueil 2007-tab4'!J23="(e)","(e)"," ")</f>
        <v> </v>
      </c>
      <c r="G22" s="269">
        <f>'place accueil 2007-tab4'!$C23</f>
        <v>30</v>
      </c>
      <c r="H22" s="266" t="str">
        <f>IF('place accueil 2007-tab4'!D23="(e)","(e)"," ")</f>
        <v> </v>
      </c>
      <c r="I22" s="267">
        <f>'place accueil 2007-tab5'!$K22</f>
        <v>221</v>
      </c>
      <c r="J22" s="268" t="str">
        <f>IF('place accueil 2007-tab5'!L22="(e)","(e)"," ")</f>
        <v> </v>
      </c>
      <c r="K22" s="270">
        <f t="shared" si="0"/>
        <v>613</v>
      </c>
      <c r="L22" s="266" t="str">
        <f t="shared" si="1"/>
        <v> </v>
      </c>
      <c r="M22" s="267"/>
      <c r="N22" s="267"/>
    </row>
    <row r="23" spans="1:14" ht="11.25">
      <c r="A23" s="264">
        <f>'place accueil 2007-tab3'!$A24</f>
        <v>19</v>
      </c>
      <c r="B23" s="260" t="s">
        <v>87</v>
      </c>
      <c r="C23" s="265">
        <f>'place accueil 2007-tab3'!I24</f>
        <v>36</v>
      </c>
      <c r="D23" s="266" t="str">
        <f>IF('place accueil 2007-tab3'!J24="(e)","(e)"," ")</f>
        <v> </v>
      </c>
      <c r="E23" s="267">
        <f>'place accueil 2007-tab4'!$I24</f>
        <v>15</v>
      </c>
      <c r="F23" s="268" t="str">
        <f>IF('place accueil 2007-tab4'!J24="(e)","(e)"," ")</f>
        <v> </v>
      </c>
      <c r="G23" s="269">
        <f>'place accueil 2007-tab4'!$C24</f>
        <v>0</v>
      </c>
      <c r="H23" s="266" t="str">
        <f>IF('place accueil 2007-tab4'!D24="(e)","(e)"," ")</f>
        <v> </v>
      </c>
      <c r="I23" s="267">
        <f>'place accueil 2007-tab5'!$K23</f>
        <v>503</v>
      </c>
      <c r="J23" s="268" t="str">
        <f>IF('place accueil 2007-tab5'!L23="(e)","(e)"," ")</f>
        <v> </v>
      </c>
      <c r="K23" s="270">
        <f t="shared" si="0"/>
        <v>554</v>
      </c>
      <c r="L23" s="266" t="str">
        <f t="shared" si="1"/>
        <v> </v>
      </c>
      <c r="M23" s="267"/>
      <c r="N23" s="267"/>
    </row>
    <row r="24" spans="1:14" ht="11.25">
      <c r="A24" s="264" t="str">
        <f>'place accueil 2007-tab3'!$A25</f>
        <v>2A</v>
      </c>
      <c r="B24" s="260" t="s">
        <v>89</v>
      </c>
      <c r="C24" s="265">
        <f>'place accueil 2007-tab3'!I25</f>
        <v>47</v>
      </c>
      <c r="D24" s="266" t="str">
        <f>IF('place accueil 2007-tab3'!J25="(e)","(e)"," ")</f>
        <v> </v>
      </c>
      <c r="E24" s="267">
        <f>'place accueil 2007-tab4'!$I25</f>
        <v>0</v>
      </c>
      <c r="F24" s="268" t="str">
        <f>IF('place accueil 2007-tab4'!J25="(e)","(e)"," ")</f>
        <v> </v>
      </c>
      <c r="G24" s="269">
        <f>'place accueil 2007-tab4'!$C25</f>
        <v>0</v>
      </c>
      <c r="H24" s="266" t="str">
        <f>IF('place accueil 2007-tab4'!D25="(e)","(e)"," ")</f>
        <v> </v>
      </c>
      <c r="I24" s="267">
        <f>'place accueil 2007-tab5'!$K24</f>
        <v>711</v>
      </c>
      <c r="J24" s="268" t="str">
        <f>IF('place accueil 2007-tab5'!L24="(e)","(e)"," ")</f>
        <v> </v>
      </c>
      <c r="K24" s="270">
        <f t="shared" si="0"/>
        <v>758</v>
      </c>
      <c r="L24" s="266" t="str">
        <f t="shared" si="1"/>
        <v> </v>
      </c>
      <c r="M24" s="267"/>
      <c r="N24" s="267"/>
    </row>
    <row r="25" spans="1:14" ht="11.25">
      <c r="A25" s="264" t="s">
        <v>90</v>
      </c>
      <c r="B25" s="260" t="s">
        <v>91</v>
      </c>
      <c r="C25" s="265">
        <f>'place accueil 2007-tab3'!I26</f>
        <v>82</v>
      </c>
      <c r="D25" s="266" t="str">
        <f>IF('place accueil 2007-tab3'!J26="(e)","(e)"," ")</f>
        <v> </v>
      </c>
      <c r="E25" s="267">
        <f>'place accueil 2007-tab4'!$I26</f>
        <v>10</v>
      </c>
      <c r="F25" s="268" t="str">
        <f>IF('place accueil 2007-tab4'!J26="(e)","(e)"," ")</f>
        <v> </v>
      </c>
      <c r="G25" s="269">
        <f>'place accueil 2007-tab4'!$C26</f>
        <v>0</v>
      </c>
      <c r="H25" s="266" t="str">
        <f>IF('place accueil 2007-tab4'!D26="(e)","(e)"," ")</f>
        <v> </v>
      </c>
      <c r="I25" s="267">
        <f>'place accueil 2007-tab5'!$K25</f>
        <v>420</v>
      </c>
      <c r="J25" s="268" t="str">
        <f>IF('place accueil 2007-tab5'!L25="(e)","(e)"," ")</f>
        <v> </v>
      </c>
      <c r="K25" s="270">
        <f t="shared" si="0"/>
        <v>512</v>
      </c>
      <c r="L25" s="266" t="str">
        <f t="shared" si="1"/>
        <v> </v>
      </c>
      <c r="M25" s="267"/>
      <c r="N25" s="267"/>
    </row>
    <row r="26" spans="1:14" ht="11.25">
      <c r="A26" s="264">
        <v>21</v>
      </c>
      <c r="B26" s="260" t="s">
        <v>92</v>
      </c>
      <c r="C26" s="265">
        <f>'place accueil 2007-tab3'!I27</f>
        <v>743</v>
      </c>
      <c r="D26" s="266" t="str">
        <f>IF('place accueil 2007-tab3'!J27="(e)","(e)"," ")</f>
        <v> </v>
      </c>
      <c r="E26" s="267">
        <f>'place accueil 2007-tab4'!$I27</f>
        <v>478</v>
      </c>
      <c r="F26" s="268" t="str">
        <f>IF('place accueil 2007-tab4'!J27="(e)","(e)"," ")</f>
        <v> </v>
      </c>
      <c r="G26" s="269">
        <f>'place accueil 2007-tab4'!$C27</f>
        <v>0</v>
      </c>
      <c r="H26" s="266" t="str">
        <f>IF('place accueil 2007-tab4'!D27="(e)","(e)"," ")</f>
        <v> </v>
      </c>
      <c r="I26" s="267">
        <f>'place accueil 2007-tab5'!$K26</f>
        <v>456</v>
      </c>
      <c r="J26" s="268" t="str">
        <f>IF('place accueil 2007-tab5'!L26="(e)","(e)"," ")</f>
        <v> </v>
      </c>
      <c r="K26" s="270">
        <f t="shared" si="0"/>
        <v>1677</v>
      </c>
      <c r="L26" s="266" t="str">
        <f t="shared" si="1"/>
        <v> </v>
      </c>
      <c r="M26" s="267"/>
      <c r="N26" s="267"/>
    </row>
    <row r="27" spans="1:14" ht="11.25">
      <c r="A27" s="264">
        <f>'place accueil 2007-tab3'!$A28</f>
        <v>22</v>
      </c>
      <c r="B27" s="260" t="s">
        <v>93</v>
      </c>
      <c r="C27" s="265">
        <f>'place accueil 2007-tab3'!I28</f>
        <v>88</v>
      </c>
      <c r="D27" s="266" t="str">
        <f>IF('place accueil 2007-tab3'!J28="(e)","(e)"," ")</f>
        <v> </v>
      </c>
      <c r="E27" s="267">
        <f>'place accueil 2007-tab4'!$I28</f>
        <v>171</v>
      </c>
      <c r="F27" s="268" t="str">
        <f>IF('place accueil 2007-tab4'!J28="(e)","(e)"," ")</f>
        <v> </v>
      </c>
      <c r="G27" s="269">
        <f>'place accueil 2007-tab4'!$C28</f>
        <v>0</v>
      </c>
      <c r="H27" s="266" t="str">
        <f>IF('place accueil 2007-tab4'!D28="(e)","(e)"," ")</f>
        <v> </v>
      </c>
      <c r="I27" s="267">
        <f>'place accueil 2007-tab5'!$K27</f>
        <v>552</v>
      </c>
      <c r="J27" s="268" t="str">
        <f>IF('place accueil 2007-tab5'!L27="(e)","(e)"," ")</f>
        <v> </v>
      </c>
      <c r="K27" s="270">
        <f t="shared" si="0"/>
        <v>811</v>
      </c>
      <c r="L27" s="266" t="str">
        <f t="shared" si="1"/>
        <v> </v>
      </c>
      <c r="M27" s="267"/>
      <c r="N27" s="267"/>
    </row>
    <row r="28" spans="1:14" ht="11.25">
      <c r="A28" s="264">
        <f>'place accueil 2007-tab3'!$A29</f>
        <v>23</v>
      </c>
      <c r="B28" s="260" t="s">
        <v>94</v>
      </c>
      <c r="C28" s="265">
        <f>'place accueil 2007-tab3'!I29</f>
        <v>0</v>
      </c>
      <c r="D28" s="266" t="str">
        <f>IF('place accueil 2007-tab3'!J29="(e)","(e)"," ")</f>
        <v> </v>
      </c>
      <c r="E28" s="267">
        <f>'place accueil 2007-tab4'!$I29</f>
        <v>6</v>
      </c>
      <c r="F28" s="268" t="str">
        <f>IF('place accueil 2007-tab4'!J29="(e)","(e)"," ")</f>
        <v> </v>
      </c>
      <c r="G28" s="269">
        <f>'place accueil 2007-tab4'!$C29</f>
        <v>6</v>
      </c>
      <c r="H28" s="266" t="str">
        <f>IF('place accueil 2007-tab4'!D29="(e)","(e)"," ")</f>
        <v> </v>
      </c>
      <c r="I28" s="267">
        <f>'place accueil 2007-tab5'!$K28</f>
        <v>149</v>
      </c>
      <c r="J28" s="268" t="str">
        <f>IF('place accueil 2007-tab5'!L28="(e)","(e)"," ")</f>
        <v> </v>
      </c>
      <c r="K28" s="270">
        <f t="shared" si="0"/>
        <v>161</v>
      </c>
      <c r="L28" s="266" t="str">
        <f t="shared" si="1"/>
        <v> </v>
      </c>
      <c r="M28" s="267"/>
      <c r="N28" s="267"/>
    </row>
    <row r="29" spans="1:14" ht="11.25">
      <c r="A29" s="264">
        <f>'place accueil 2007-tab3'!$A30</f>
        <v>24</v>
      </c>
      <c r="B29" s="260" t="s">
        <v>95</v>
      </c>
      <c r="C29" s="265">
        <f>'place accueil 2007-tab3'!I30</f>
        <v>300</v>
      </c>
      <c r="D29" s="266" t="str">
        <f>IF('place accueil 2007-tab3'!J30="(e)","(e)"," ")</f>
        <v> </v>
      </c>
      <c r="E29" s="267">
        <f>'place accueil 2007-tab4'!$I30</f>
        <v>106</v>
      </c>
      <c r="F29" s="268" t="str">
        <f>IF('place accueil 2007-tab4'!J30="(e)","(e)"," ")</f>
        <v> </v>
      </c>
      <c r="G29" s="269">
        <f>'place accueil 2007-tab4'!$C30</f>
        <v>0</v>
      </c>
      <c r="H29" s="266" t="str">
        <f>IF('place accueil 2007-tab4'!D30="(e)","(e)"," ")</f>
        <v> </v>
      </c>
      <c r="I29" s="267">
        <f>'place accueil 2007-tab5'!$K29</f>
        <v>616</v>
      </c>
      <c r="J29" s="268" t="str">
        <f>IF('place accueil 2007-tab5'!L29="(e)","(e)"," ")</f>
        <v> </v>
      </c>
      <c r="K29" s="270">
        <f t="shared" si="0"/>
        <v>1022</v>
      </c>
      <c r="L29" s="266" t="str">
        <f t="shared" si="1"/>
        <v> </v>
      </c>
      <c r="M29" s="267"/>
      <c r="N29" s="267"/>
    </row>
    <row r="30" spans="1:14" ht="11.25">
      <c r="A30" s="264">
        <f>'place accueil 2007-tab3'!$A31</f>
        <v>25</v>
      </c>
      <c r="B30" s="260" t="s">
        <v>96</v>
      </c>
      <c r="C30" s="265">
        <f>'place accueil 2007-tab3'!I31</f>
        <v>355</v>
      </c>
      <c r="D30" s="266" t="str">
        <f>IF('place accueil 2007-tab3'!J31="(e)","(e)"," ")</f>
        <v> </v>
      </c>
      <c r="E30" s="267">
        <f>'place accueil 2007-tab4'!$I31</f>
        <v>421</v>
      </c>
      <c r="F30" s="268" t="str">
        <f>IF('place accueil 2007-tab4'!J31="(e)","(e)"," ")</f>
        <v> </v>
      </c>
      <c r="G30" s="269">
        <f>'place accueil 2007-tab4'!$C31</f>
        <v>0</v>
      </c>
      <c r="H30" s="266" t="str">
        <f>IF('place accueil 2007-tab4'!D31="(e)","(e)"," ")</f>
        <v> </v>
      </c>
      <c r="I30" s="267">
        <f>'place accueil 2007-tab5'!$K30</f>
        <v>730</v>
      </c>
      <c r="J30" s="268" t="str">
        <f>IF('place accueil 2007-tab5'!L30="(e)","(e)"," ")</f>
        <v> </v>
      </c>
      <c r="K30" s="270">
        <f t="shared" si="0"/>
        <v>1506</v>
      </c>
      <c r="L30" s="266" t="str">
        <f t="shared" si="1"/>
        <v> </v>
      </c>
      <c r="M30" s="267"/>
      <c r="N30" s="267"/>
    </row>
    <row r="31" spans="1:14" ht="11.25">
      <c r="A31" s="264">
        <f>'place accueil 2007-tab3'!$A32</f>
        <v>26</v>
      </c>
      <c r="B31" s="260" t="s">
        <v>97</v>
      </c>
      <c r="C31" s="265">
        <f>'place accueil 2007-tab3'!I32</f>
        <v>340</v>
      </c>
      <c r="D31" s="266" t="str">
        <f>IF('place accueil 2007-tab3'!J32="(e)","(e)"," ")</f>
        <v> </v>
      </c>
      <c r="E31" s="267">
        <f>'place accueil 2007-tab4'!$I32</f>
        <v>228</v>
      </c>
      <c r="F31" s="268" t="str">
        <f>IF('place accueil 2007-tab4'!J32="(e)","(e)"," ")</f>
        <v> </v>
      </c>
      <c r="G31" s="269">
        <f>'place accueil 2007-tab4'!$C32</f>
        <v>27</v>
      </c>
      <c r="H31" s="266" t="str">
        <f>IF('place accueil 2007-tab4'!D32="(e)","(e)"," ")</f>
        <v> </v>
      </c>
      <c r="I31" s="267">
        <f>'place accueil 2007-tab5'!$K31</f>
        <v>1235</v>
      </c>
      <c r="J31" s="268" t="str">
        <f>IF('place accueil 2007-tab5'!L31="(e)","(e)"," ")</f>
        <v> </v>
      </c>
      <c r="K31" s="270">
        <f t="shared" si="0"/>
        <v>1830</v>
      </c>
      <c r="L31" s="266" t="str">
        <f t="shared" si="1"/>
        <v> </v>
      </c>
      <c r="M31" s="267"/>
      <c r="N31" s="267"/>
    </row>
    <row r="32" spans="1:14" ht="11.25">
      <c r="A32" s="264">
        <f>'place accueil 2007-tab3'!$A33</f>
        <v>27</v>
      </c>
      <c r="B32" s="260" t="s">
        <v>98</v>
      </c>
      <c r="C32" s="265">
        <f>'place accueil 2007-tab3'!I33</f>
        <v>419</v>
      </c>
      <c r="D32" s="266" t="str">
        <f>IF('place accueil 2007-tab3'!J33="(e)","(e)"," ")</f>
        <v> </v>
      </c>
      <c r="E32" s="267">
        <f>'place accueil 2007-tab4'!$I33</f>
        <v>136</v>
      </c>
      <c r="F32" s="268" t="str">
        <f>IF('place accueil 2007-tab4'!J33="(e)","(e)"," ")</f>
        <v> </v>
      </c>
      <c r="G32" s="269">
        <f>'place accueil 2007-tab4'!$C33</f>
        <v>60</v>
      </c>
      <c r="H32" s="266" t="str">
        <f>IF('place accueil 2007-tab4'!D33="(e)","(e)"," ")</f>
        <v> </v>
      </c>
      <c r="I32" s="267">
        <f>'place accueil 2007-tab5'!$K32</f>
        <v>770</v>
      </c>
      <c r="J32" s="268" t="str">
        <f>IF('place accueil 2007-tab5'!L32="(e)","(e)"," ")</f>
        <v> </v>
      </c>
      <c r="K32" s="270">
        <f t="shared" si="0"/>
        <v>1385</v>
      </c>
      <c r="L32" s="266" t="str">
        <f t="shared" si="1"/>
        <v> </v>
      </c>
      <c r="M32" s="267"/>
      <c r="N32" s="267"/>
    </row>
    <row r="33" spans="1:14" ht="11.25">
      <c r="A33" s="264">
        <f>'place accueil 2007-tab3'!$A34</f>
        <v>28</v>
      </c>
      <c r="B33" s="260" t="s">
        <v>99</v>
      </c>
      <c r="C33" s="265">
        <f>'place accueil 2007-tab3'!I34</f>
        <v>226</v>
      </c>
      <c r="D33" s="266" t="str">
        <f>IF('place accueil 2007-tab3'!J34="(e)","(e)"," ")</f>
        <v> </v>
      </c>
      <c r="E33" s="267">
        <f>'place accueil 2007-tab4'!$I34</f>
        <v>316</v>
      </c>
      <c r="F33" s="268" t="str">
        <f>IF('place accueil 2007-tab4'!J34="(e)","(e)"," ")</f>
        <v> </v>
      </c>
      <c r="G33" s="269">
        <f>'place accueil 2007-tab4'!$C34</f>
        <v>50</v>
      </c>
      <c r="H33" s="266" t="str">
        <f>IF('place accueil 2007-tab4'!D34="(e)","(e)"," ")</f>
        <v> </v>
      </c>
      <c r="I33" s="267">
        <f>'place accueil 2007-tab5'!$K33</f>
        <v>524</v>
      </c>
      <c r="J33" s="268" t="str">
        <f>IF('place accueil 2007-tab5'!L33="(e)","(e)"," ")</f>
        <v> </v>
      </c>
      <c r="K33" s="270">
        <f t="shared" si="0"/>
        <v>1116</v>
      </c>
      <c r="L33" s="266" t="str">
        <f t="shared" si="1"/>
        <v> </v>
      </c>
      <c r="M33" s="267"/>
      <c r="N33" s="267"/>
    </row>
    <row r="34" spans="1:14" ht="11.25">
      <c r="A34" s="264">
        <f>'place accueil 2007-tab3'!$A35</f>
        <v>29</v>
      </c>
      <c r="B34" s="260" t="s">
        <v>100</v>
      </c>
      <c r="C34" s="265">
        <f>'place accueil 2007-tab3'!I35</f>
        <v>496</v>
      </c>
      <c r="D34" s="266" t="str">
        <f>IF('place accueil 2007-tab3'!J35="(e)","(e)"," ")</f>
        <v> </v>
      </c>
      <c r="E34" s="267">
        <f>'place accueil 2007-tab4'!$I35</f>
        <v>595</v>
      </c>
      <c r="F34" s="268" t="str">
        <f>IF('place accueil 2007-tab4'!J35="(e)","(e)"," ")</f>
        <v> </v>
      </c>
      <c r="G34" s="269">
        <f>'place accueil 2007-tab4'!$C35</f>
        <v>0</v>
      </c>
      <c r="H34" s="266" t="str">
        <f>IF('place accueil 2007-tab4'!D35="(e)","(e)"," ")</f>
        <v> </v>
      </c>
      <c r="I34" s="267">
        <f>'place accueil 2007-tab5'!$K34</f>
        <v>1198</v>
      </c>
      <c r="J34" s="268" t="str">
        <f>IF('place accueil 2007-tab5'!L34="(e)","(e)"," ")</f>
        <v> </v>
      </c>
      <c r="K34" s="270">
        <f t="shared" si="0"/>
        <v>2289</v>
      </c>
      <c r="L34" s="266" t="str">
        <f t="shared" si="1"/>
        <v> </v>
      </c>
      <c r="M34" s="267"/>
      <c r="N34" s="267"/>
    </row>
    <row r="35" spans="1:14" ht="11.25">
      <c r="A35" s="264">
        <f>'place accueil 2007-tab3'!$A36</f>
        <v>30</v>
      </c>
      <c r="B35" s="260" t="s">
        <v>101</v>
      </c>
      <c r="C35" s="265">
        <f>'place accueil 2007-tab3'!I36</f>
        <v>0</v>
      </c>
      <c r="D35" s="266" t="str">
        <f>IF('place accueil 2007-tab3'!J36="(e)","(e)"," ")</f>
        <v> </v>
      </c>
      <c r="E35" s="267">
        <f>'place accueil 2007-tab4'!$I36</f>
        <v>0</v>
      </c>
      <c r="F35" s="268" t="str">
        <f>IF('place accueil 2007-tab4'!J36="(e)","(e)"," ")</f>
        <v> </v>
      </c>
      <c r="G35" s="269">
        <f>'place accueil 2007-tab4'!$C36</f>
        <v>0</v>
      </c>
      <c r="H35" s="266" t="str">
        <f>IF('place accueil 2007-tab4'!D36="(e)","(e)"," ")</f>
        <v> </v>
      </c>
      <c r="I35" s="267">
        <f>'place accueil 2007-tab5'!$K35</f>
        <v>3114</v>
      </c>
      <c r="J35" s="268" t="str">
        <f>IF('place accueil 2007-tab5'!L35="(e)","(e)"," ")</f>
        <v> </v>
      </c>
      <c r="K35" s="270">
        <f t="shared" si="0"/>
        <v>3114</v>
      </c>
      <c r="L35" s="266" t="str">
        <f t="shared" si="1"/>
        <v> </v>
      </c>
      <c r="M35" s="267"/>
      <c r="N35" s="267"/>
    </row>
    <row r="36" spans="1:14" ht="11.25">
      <c r="A36" s="264">
        <f>'place accueil 2007-tab3'!$A37</f>
        <v>31</v>
      </c>
      <c r="B36" s="260" t="s">
        <v>102</v>
      </c>
      <c r="C36" s="265">
        <f>'place accueil 2007-tab3'!I37</f>
        <v>2831</v>
      </c>
      <c r="D36" s="266" t="str">
        <f>IF('place accueil 2007-tab3'!J37="(e)","(e)"," ")</f>
        <v> </v>
      </c>
      <c r="E36" s="267">
        <f>'place accueil 2007-tab4'!$I37</f>
        <v>838</v>
      </c>
      <c r="F36" s="268" t="str">
        <f>IF('place accueil 2007-tab4'!J37="(e)","(e)"," ")</f>
        <v> </v>
      </c>
      <c r="G36" s="269">
        <f>'place accueil 2007-tab4'!$C37</f>
        <v>90</v>
      </c>
      <c r="H36" s="266" t="str">
        <f>IF('place accueil 2007-tab4'!D37="(e)","(e)"," ")</f>
        <v> </v>
      </c>
      <c r="I36" s="267">
        <f>'place accueil 2007-tab5'!$K36</f>
        <v>3879</v>
      </c>
      <c r="J36" s="268" t="str">
        <f>IF('place accueil 2007-tab5'!L36="(e)","(e)"," ")</f>
        <v> </v>
      </c>
      <c r="K36" s="270">
        <f t="shared" si="0"/>
        <v>7638</v>
      </c>
      <c r="L36" s="266" t="str">
        <f t="shared" si="1"/>
        <v> </v>
      </c>
      <c r="M36" s="267"/>
      <c r="N36" s="267"/>
    </row>
    <row r="37" spans="1:14" ht="11.25">
      <c r="A37" s="264">
        <f>'place accueil 2007-tab3'!$A38</f>
        <v>32</v>
      </c>
      <c r="B37" s="260" t="s">
        <v>103</v>
      </c>
      <c r="C37" s="265">
        <f>'place accueil 2007-tab3'!I38</f>
        <v>25</v>
      </c>
      <c r="D37" s="266" t="str">
        <f>IF('place accueil 2007-tab3'!J38="(e)","(e)"," ")</f>
        <v> </v>
      </c>
      <c r="E37" s="267">
        <f>'place accueil 2007-tab4'!$I38</f>
        <v>32</v>
      </c>
      <c r="F37" s="268" t="str">
        <f>IF('place accueil 2007-tab4'!J38="(e)","(e)"," ")</f>
        <v> </v>
      </c>
      <c r="G37" s="269">
        <f>'place accueil 2007-tab4'!$C38</f>
        <v>25</v>
      </c>
      <c r="H37" s="266" t="str">
        <f>IF('place accueil 2007-tab4'!D38="(e)","(e)"," ")</f>
        <v> </v>
      </c>
      <c r="I37" s="267">
        <f>'place accueil 2007-tab5'!$K37</f>
        <v>171</v>
      </c>
      <c r="J37" s="268" t="str">
        <f>IF('place accueil 2007-tab5'!L37="(e)","(e)"," ")</f>
        <v> </v>
      </c>
      <c r="K37" s="270">
        <f t="shared" si="0"/>
        <v>253</v>
      </c>
      <c r="L37" s="266" t="str">
        <f t="shared" si="1"/>
        <v> </v>
      </c>
      <c r="M37" s="267"/>
      <c r="N37" s="267"/>
    </row>
    <row r="38" spans="1:14" ht="11.25">
      <c r="A38" s="264">
        <f>'place accueil 2007-tab3'!$A39</f>
        <v>33</v>
      </c>
      <c r="B38" s="260" t="s">
        <v>104</v>
      </c>
      <c r="C38" s="265">
        <f>'place accueil 2007-tab3'!I39</f>
        <v>1381</v>
      </c>
      <c r="D38" s="266" t="str">
        <f>IF('place accueil 2007-tab3'!J39="(e)","(e)"," ")</f>
        <v> </v>
      </c>
      <c r="E38" s="267">
        <f>'place accueil 2007-tab4'!$I39</f>
        <v>431</v>
      </c>
      <c r="F38" s="268" t="str">
        <f>IF('place accueil 2007-tab4'!J39="(e)","(e)"," ")</f>
        <v> </v>
      </c>
      <c r="G38" s="269">
        <f>'place accueil 2007-tab4'!$C39</f>
        <v>51</v>
      </c>
      <c r="H38" s="266" t="str">
        <f>IF('place accueil 2007-tab4'!D39="(e)","(e)"," ")</f>
        <v> </v>
      </c>
      <c r="I38" s="267">
        <f>'place accueil 2007-tab5'!$K38</f>
        <v>3922</v>
      </c>
      <c r="J38" s="268" t="str">
        <f>IF('place accueil 2007-tab5'!L38="(e)","(e)"," ")</f>
        <v> </v>
      </c>
      <c r="K38" s="270">
        <f t="shared" si="0"/>
        <v>5785</v>
      </c>
      <c r="L38" s="266" t="str">
        <f t="shared" si="1"/>
        <v> </v>
      </c>
      <c r="M38" s="267"/>
      <c r="N38" s="267"/>
    </row>
    <row r="39" spans="1:14" ht="11.25">
      <c r="A39" s="264">
        <f>'place accueil 2007-tab3'!$A40</f>
        <v>34</v>
      </c>
      <c r="B39" s="260" t="s">
        <v>105</v>
      </c>
      <c r="C39" s="265">
        <f>'place accueil 2007-tab3'!I40</f>
        <v>921</v>
      </c>
      <c r="D39" s="266" t="str">
        <f>IF('place accueil 2007-tab3'!J40="(e)","(e)"," ")</f>
        <v> </v>
      </c>
      <c r="E39" s="267">
        <f>'place accueil 2007-tab4'!$I40</f>
        <v>101</v>
      </c>
      <c r="F39" s="268" t="str">
        <f>IF('place accueil 2007-tab4'!J40="(e)","(e)"," ")</f>
        <v> </v>
      </c>
      <c r="G39" s="269">
        <f>'place accueil 2007-tab4'!$C40</f>
        <v>76</v>
      </c>
      <c r="H39" s="266" t="str">
        <f>IF('place accueil 2007-tab4'!D40="(e)","(e)"," ")</f>
        <v> </v>
      </c>
      <c r="I39" s="267">
        <f>'place accueil 2007-tab5'!$K39</f>
        <v>3645</v>
      </c>
      <c r="J39" s="268" t="str">
        <f>IF('place accueil 2007-tab5'!L39="(e)","(e)"," ")</f>
        <v> </v>
      </c>
      <c r="K39" s="270">
        <f t="shared" si="0"/>
        <v>4743</v>
      </c>
      <c r="L39" s="266" t="str">
        <f t="shared" si="1"/>
        <v> </v>
      </c>
      <c r="M39" s="267"/>
      <c r="N39" s="267"/>
    </row>
    <row r="40" spans="1:14" ht="11.25">
      <c r="A40" s="264">
        <f>'place accueil 2007-tab3'!$A41</f>
        <v>35</v>
      </c>
      <c r="B40" s="260" t="s">
        <v>106</v>
      </c>
      <c r="C40" s="265">
        <f>'place accueil 2007-tab3'!I41</f>
        <v>999</v>
      </c>
      <c r="D40" s="266" t="str">
        <f>IF('place accueil 2007-tab3'!J41="(e)","(e)"," ")</f>
        <v> </v>
      </c>
      <c r="E40" s="267">
        <f>'place accueil 2007-tab4'!$I41</f>
        <v>1112</v>
      </c>
      <c r="F40" s="268" t="str">
        <f>IF('place accueil 2007-tab4'!J41="(e)","(e)"," ")</f>
        <v> </v>
      </c>
      <c r="G40" s="269">
        <f>'place accueil 2007-tab4'!$C41</f>
        <v>0</v>
      </c>
      <c r="H40" s="266" t="str">
        <f>IF('place accueil 2007-tab4'!D41="(e)","(e)"," ")</f>
        <v> </v>
      </c>
      <c r="I40" s="267">
        <f>'place accueil 2007-tab5'!$K40</f>
        <v>998</v>
      </c>
      <c r="J40" s="268" t="str">
        <f>IF('place accueil 2007-tab5'!L40="(e)","(e)"," ")</f>
        <v> </v>
      </c>
      <c r="K40" s="270">
        <f t="shared" si="0"/>
        <v>3109</v>
      </c>
      <c r="L40" s="266" t="str">
        <f t="shared" si="1"/>
        <v> </v>
      </c>
      <c r="M40" s="267"/>
      <c r="N40" s="267"/>
    </row>
    <row r="41" spans="1:14" ht="11.25">
      <c r="A41" s="264">
        <f>'place accueil 2007-tab3'!$A42</f>
        <v>36</v>
      </c>
      <c r="B41" s="260" t="s">
        <v>107</v>
      </c>
      <c r="C41" s="265">
        <f>'place accueil 2007-tab3'!I42</f>
        <v>40</v>
      </c>
      <c r="D41" s="266" t="str">
        <f>IF('place accueil 2007-tab3'!J42="(e)","(e)"," ")</f>
        <v> </v>
      </c>
      <c r="E41" s="267">
        <f>'place accueil 2007-tab4'!$I42</f>
        <v>207</v>
      </c>
      <c r="F41" s="268" t="str">
        <f>IF('place accueil 2007-tab4'!J42="(e)","(e)"," ")</f>
        <v> </v>
      </c>
      <c r="G41" s="269">
        <f>'place accueil 2007-tab4'!$C42</f>
        <v>30</v>
      </c>
      <c r="H41" s="266" t="str">
        <f>IF('place accueil 2007-tab4'!D42="(e)","(e)"," ")</f>
        <v> </v>
      </c>
      <c r="I41" s="267">
        <f>'place accueil 2007-tab5'!$K41</f>
        <v>171</v>
      </c>
      <c r="J41" s="268" t="str">
        <f>IF('place accueil 2007-tab5'!L41="(e)","(e)"," ")</f>
        <v> </v>
      </c>
      <c r="K41" s="270">
        <f t="shared" si="0"/>
        <v>448</v>
      </c>
      <c r="L41" s="266" t="str">
        <f t="shared" si="1"/>
        <v> </v>
      </c>
      <c r="M41" s="267"/>
      <c r="N41" s="267"/>
    </row>
    <row r="42" spans="1:14" ht="11.25">
      <c r="A42" s="264">
        <f>'place accueil 2007-tab3'!$A43</f>
        <v>37</v>
      </c>
      <c r="B42" s="260" t="s">
        <v>108</v>
      </c>
      <c r="C42" s="265">
        <f>'place accueil 2007-tab3'!I43</f>
        <v>636</v>
      </c>
      <c r="D42" s="266" t="str">
        <f>IF('place accueil 2007-tab3'!J43="(e)","(e)"," ")</f>
        <v> </v>
      </c>
      <c r="E42" s="267">
        <f>'place accueil 2007-tab4'!$I43</f>
        <v>205</v>
      </c>
      <c r="F42" s="268" t="str">
        <f>IF('place accueil 2007-tab4'!J43="(e)","(e)"," ")</f>
        <v> </v>
      </c>
      <c r="G42" s="269">
        <f>'place accueil 2007-tab4'!$C43</f>
        <v>25</v>
      </c>
      <c r="H42" s="266" t="str">
        <f>IF('place accueil 2007-tab4'!D43="(e)","(e)"," ")</f>
        <v> </v>
      </c>
      <c r="I42" s="267">
        <f>'place accueil 2007-tab5'!$K42</f>
        <v>1094</v>
      </c>
      <c r="J42" s="268" t="str">
        <f>IF('place accueil 2007-tab5'!L42="(e)","(e)"," ")</f>
        <v> </v>
      </c>
      <c r="K42" s="270">
        <f t="shared" si="0"/>
        <v>1960</v>
      </c>
      <c r="L42" s="266" t="str">
        <f t="shared" si="1"/>
        <v> </v>
      </c>
      <c r="M42" s="267"/>
      <c r="N42" s="267"/>
    </row>
    <row r="43" spans="1:14" ht="11.25">
      <c r="A43" s="264">
        <f>'place accueil 2007-tab3'!$A44</f>
        <v>38</v>
      </c>
      <c r="B43" s="260" t="s">
        <v>109</v>
      </c>
      <c r="C43" s="265">
        <f>'place accueil 2007-tab3'!I44</f>
        <v>1640</v>
      </c>
      <c r="D43" s="266" t="str">
        <f>IF('place accueil 2007-tab3'!J44="(e)","(e)"," ")</f>
        <v> </v>
      </c>
      <c r="E43" s="267">
        <f>'place accueil 2007-tab4'!$I44</f>
        <v>1808</v>
      </c>
      <c r="F43" s="268" t="str">
        <f>IF('place accueil 2007-tab4'!J44="(e)","(e)"," ")</f>
        <v> </v>
      </c>
      <c r="G43" s="269">
        <f>'place accueil 2007-tab4'!$C44</f>
        <v>60</v>
      </c>
      <c r="H43" s="266" t="str">
        <f>IF('place accueil 2007-tab4'!D44="(e)","(e)"," ")</f>
        <v> </v>
      </c>
      <c r="I43" s="267">
        <f>'place accueil 2007-tab5'!$K43</f>
        <v>3830</v>
      </c>
      <c r="J43" s="268" t="str">
        <f>IF('place accueil 2007-tab5'!L43="(e)","(e)"," ")</f>
        <v> </v>
      </c>
      <c r="K43" s="270">
        <f t="shared" si="0"/>
        <v>7338</v>
      </c>
      <c r="L43" s="266" t="str">
        <f t="shared" si="1"/>
        <v> </v>
      </c>
      <c r="M43" s="267"/>
      <c r="N43" s="267"/>
    </row>
    <row r="44" spans="1:14" ht="11.25">
      <c r="A44" s="264">
        <f>'place accueil 2007-tab3'!$A45</f>
        <v>39</v>
      </c>
      <c r="B44" s="260" t="s">
        <v>110</v>
      </c>
      <c r="C44" s="265">
        <f>'place accueil 2007-tab3'!I45</f>
        <v>110</v>
      </c>
      <c r="D44" s="266" t="str">
        <f>IF('place accueil 2007-tab3'!J45="(e)","(e)"," ")</f>
        <v> </v>
      </c>
      <c r="E44" s="267">
        <f>'place accueil 2007-tab4'!$I45</f>
        <v>60</v>
      </c>
      <c r="F44" s="268" t="str">
        <f>IF('place accueil 2007-tab4'!J45="(e)","(e)"," ")</f>
        <v> </v>
      </c>
      <c r="G44" s="269">
        <f>'place accueil 2007-tab4'!$C45</f>
        <v>0</v>
      </c>
      <c r="H44" s="266" t="str">
        <f>IF('place accueil 2007-tab4'!D45="(e)","(e)"," ")</f>
        <v> </v>
      </c>
      <c r="I44" s="267">
        <f>'place accueil 2007-tab5'!$K44</f>
        <v>366</v>
      </c>
      <c r="J44" s="268" t="str">
        <f>IF('place accueil 2007-tab5'!L44="(e)","(e)"," ")</f>
        <v> </v>
      </c>
      <c r="K44" s="270">
        <f t="shared" si="0"/>
        <v>536</v>
      </c>
      <c r="L44" s="266" t="str">
        <f t="shared" si="1"/>
        <v> </v>
      </c>
      <c r="M44" s="267"/>
      <c r="N44" s="267"/>
    </row>
    <row r="45" spans="1:14" ht="11.25">
      <c r="A45" s="264">
        <f>'place accueil 2007-tab3'!$A46</f>
        <v>40</v>
      </c>
      <c r="B45" s="260" t="s">
        <v>111</v>
      </c>
      <c r="C45" s="265">
        <f>'place accueil 2007-tab3'!I46</f>
        <v>87</v>
      </c>
      <c r="D45" s="266" t="str">
        <f>IF('place accueil 2007-tab3'!J46="(e)","(e)"," ")</f>
        <v> </v>
      </c>
      <c r="E45" s="267">
        <f>'place accueil 2007-tab4'!$I46</f>
        <v>60</v>
      </c>
      <c r="F45" s="268" t="str">
        <f>IF('place accueil 2007-tab4'!J46="(e)","(e)"," ")</f>
        <v> </v>
      </c>
      <c r="G45" s="269">
        <f>'place accueil 2007-tab4'!$C46</f>
        <v>0</v>
      </c>
      <c r="H45" s="266" t="str">
        <f>IF('place accueil 2007-tab4'!D46="(e)","(e)"," ")</f>
        <v> </v>
      </c>
      <c r="I45" s="267">
        <f>'place accueil 2007-tab5'!$K45</f>
        <v>734</v>
      </c>
      <c r="J45" s="268" t="str">
        <f>IF('place accueil 2007-tab5'!L45="(e)","(e)"," ")</f>
        <v> </v>
      </c>
      <c r="K45" s="270">
        <f t="shared" si="0"/>
        <v>881</v>
      </c>
      <c r="L45" s="266" t="str">
        <f t="shared" si="1"/>
        <v> </v>
      </c>
      <c r="M45" s="267"/>
      <c r="N45" s="267"/>
    </row>
    <row r="46" spans="1:14" ht="11.25">
      <c r="A46" s="264">
        <f>'place accueil 2007-tab3'!$A47</f>
        <v>41</v>
      </c>
      <c r="B46" s="260" t="s">
        <v>112</v>
      </c>
      <c r="C46" s="265">
        <f>'place accueil 2007-tab3'!I47</f>
        <v>132</v>
      </c>
      <c r="D46" s="266" t="str">
        <f>IF('place accueil 2007-tab3'!J47="(e)","(e)"," ")</f>
        <v> </v>
      </c>
      <c r="E46" s="267">
        <f>'place accueil 2007-tab4'!$I47</f>
        <v>252</v>
      </c>
      <c r="F46" s="268" t="str">
        <f>IF('place accueil 2007-tab4'!J47="(e)","(e)"," ")</f>
        <v> </v>
      </c>
      <c r="G46" s="269">
        <f>'place accueil 2007-tab4'!$C47</f>
        <v>0</v>
      </c>
      <c r="H46" s="266" t="str">
        <f>IF('place accueil 2007-tab4'!D47="(e)","(e)"," ")</f>
        <v> </v>
      </c>
      <c r="I46" s="267">
        <f>'place accueil 2007-tab5'!$K46</f>
        <v>501</v>
      </c>
      <c r="J46" s="268" t="str">
        <f>IF('place accueil 2007-tab5'!L46="(e)","(e)"," ")</f>
        <v> </v>
      </c>
      <c r="K46" s="270">
        <f t="shared" si="0"/>
        <v>885</v>
      </c>
      <c r="L46" s="266" t="str">
        <f t="shared" si="1"/>
        <v> </v>
      </c>
      <c r="M46" s="267"/>
      <c r="N46" s="267"/>
    </row>
    <row r="47" spans="1:14" ht="11.25">
      <c r="A47" s="264">
        <f>'place accueil 2007-tab3'!$A48</f>
        <v>42</v>
      </c>
      <c r="B47" s="260" t="s">
        <v>113</v>
      </c>
      <c r="C47" s="265">
        <f>'place accueil 2007-tab3'!I48</f>
        <v>126</v>
      </c>
      <c r="D47" s="266" t="str">
        <f>IF('place accueil 2007-tab3'!J48="(e)","(e)"," ")</f>
        <v> </v>
      </c>
      <c r="E47" s="267">
        <f>'place accueil 2007-tab4'!$I48</f>
        <v>109</v>
      </c>
      <c r="F47" s="268" t="str">
        <f>IF('place accueil 2007-tab4'!J48="(e)","(e)"," ")</f>
        <v> </v>
      </c>
      <c r="G47" s="269">
        <f>'place accueil 2007-tab4'!$C48</f>
        <v>100</v>
      </c>
      <c r="H47" s="266" t="str">
        <f>IF('place accueil 2007-tab4'!D48="(e)","(e)"," ")</f>
        <v> </v>
      </c>
      <c r="I47" s="267">
        <f>'place accueil 2007-tab5'!$K47</f>
        <v>2391</v>
      </c>
      <c r="J47" s="268" t="str">
        <f>IF('place accueil 2007-tab5'!L47="(e)","(e)"," ")</f>
        <v> </v>
      </c>
      <c r="K47" s="270">
        <f t="shared" si="0"/>
        <v>2726</v>
      </c>
      <c r="L47" s="266" t="str">
        <f t="shared" si="1"/>
        <v> </v>
      </c>
      <c r="M47" s="267"/>
      <c r="N47" s="267"/>
    </row>
    <row r="48" spans="1:14" ht="11.25">
      <c r="A48" s="264">
        <f>'place accueil 2007-tab3'!$A49</f>
        <v>43</v>
      </c>
      <c r="B48" s="260" t="s">
        <v>114</v>
      </c>
      <c r="C48" s="265">
        <f>'place accueil 2007-tab3'!I49</f>
        <v>0</v>
      </c>
      <c r="D48" s="266" t="str">
        <f>IF('place accueil 2007-tab3'!J49="(e)","(e)"," ")</f>
        <v> </v>
      </c>
      <c r="E48" s="267">
        <f>'place accueil 2007-tab4'!$I49</f>
        <v>93</v>
      </c>
      <c r="F48" s="268" t="str">
        <f>IF('place accueil 2007-tab4'!J49="(e)","(e)"," ")</f>
        <v> </v>
      </c>
      <c r="G48" s="269">
        <f>'place accueil 2007-tab4'!$C49</f>
        <v>0</v>
      </c>
      <c r="H48" s="266" t="str">
        <f>IF('place accueil 2007-tab4'!D49="(e)","(e)"," ")</f>
        <v> </v>
      </c>
      <c r="I48" s="267">
        <f>'place accueil 2007-tab5'!$K48</f>
        <v>674</v>
      </c>
      <c r="J48" s="268" t="str">
        <f>IF('place accueil 2007-tab5'!L48="(e)","(e)"," ")</f>
        <v> </v>
      </c>
      <c r="K48" s="270">
        <f t="shared" si="0"/>
        <v>767</v>
      </c>
      <c r="L48" s="266" t="str">
        <f t="shared" si="1"/>
        <v> </v>
      </c>
      <c r="M48" s="267"/>
      <c r="N48" s="267"/>
    </row>
    <row r="49" spans="1:14" ht="11.25">
      <c r="A49" s="264">
        <f>'place accueil 2007-tab3'!$A50</f>
        <v>44</v>
      </c>
      <c r="B49" s="260" t="s">
        <v>115</v>
      </c>
      <c r="C49" s="265">
        <f>'place accueil 2007-tab3'!I50</f>
        <v>961</v>
      </c>
      <c r="D49" s="266" t="str">
        <f>IF('place accueil 2007-tab3'!J50="(e)","(e)"," ")</f>
        <v> </v>
      </c>
      <c r="E49" s="267">
        <f>'place accueil 2007-tab4'!$I50</f>
        <v>1046</v>
      </c>
      <c r="F49" s="268" t="str">
        <f>IF('place accueil 2007-tab4'!J50="(e)","(e)"," ")</f>
        <v> </v>
      </c>
      <c r="G49" s="269">
        <f>'place accueil 2007-tab4'!$C50</f>
        <v>0</v>
      </c>
      <c r="H49" s="266" t="str">
        <f>IF('place accueil 2007-tab4'!D50="(e)","(e)"," ")</f>
        <v> </v>
      </c>
      <c r="I49" s="267">
        <f>'place accueil 2007-tab5'!$K49</f>
        <v>3329</v>
      </c>
      <c r="J49" s="268" t="str">
        <f>IF('place accueil 2007-tab5'!L49="(e)","(e)"," ")</f>
        <v> </v>
      </c>
      <c r="K49" s="270">
        <f t="shared" si="0"/>
        <v>5336</v>
      </c>
      <c r="L49" s="266" t="str">
        <f t="shared" si="1"/>
        <v> </v>
      </c>
      <c r="M49" s="267"/>
      <c r="N49" s="267"/>
    </row>
    <row r="50" spans="1:14" ht="11.25">
      <c r="A50" s="264">
        <f>'place accueil 2007-tab3'!$A51</f>
        <v>45</v>
      </c>
      <c r="B50" s="260" t="s">
        <v>116</v>
      </c>
      <c r="C50" s="265">
        <f>'place accueil 2007-tab3'!I51</f>
        <v>437</v>
      </c>
      <c r="D50" s="266" t="str">
        <f>IF('place accueil 2007-tab3'!J51="(e)","(e)"," ")</f>
        <v> </v>
      </c>
      <c r="E50" s="267">
        <f>'place accueil 2007-tab4'!$I51</f>
        <v>543</v>
      </c>
      <c r="F50" s="268" t="str">
        <f>IF('place accueil 2007-tab4'!J51="(e)","(e)"," ")</f>
        <v> </v>
      </c>
      <c r="G50" s="269">
        <f>'place accueil 2007-tab4'!$C51</f>
        <v>0</v>
      </c>
      <c r="H50" s="266" t="str">
        <f>IF('place accueil 2007-tab4'!D51="(e)","(e)"," ")</f>
        <v> </v>
      </c>
      <c r="I50" s="267">
        <f>'place accueil 2007-tab5'!$K50</f>
        <v>1224</v>
      </c>
      <c r="J50" s="268" t="str">
        <f>IF('place accueil 2007-tab5'!L50="(e)","(e)"," ")</f>
        <v> </v>
      </c>
      <c r="K50" s="270">
        <f t="shared" si="0"/>
        <v>2204</v>
      </c>
      <c r="L50" s="266" t="str">
        <f t="shared" si="1"/>
        <v> </v>
      </c>
      <c r="M50" s="267"/>
      <c r="N50" s="267"/>
    </row>
    <row r="51" spans="1:14" ht="11.25">
      <c r="A51" s="264">
        <f>'place accueil 2007-tab3'!$A52</f>
        <v>46</v>
      </c>
      <c r="B51" s="260" t="s">
        <v>117</v>
      </c>
      <c r="C51" s="265">
        <f>'place accueil 2007-tab3'!I52</f>
        <v>12</v>
      </c>
      <c r="D51" s="266" t="str">
        <f>IF('place accueil 2007-tab3'!J52="(e)","(e)"," ")</f>
        <v> </v>
      </c>
      <c r="E51" s="267">
        <f>'place accueil 2007-tab4'!$I52</f>
        <v>10</v>
      </c>
      <c r="F51" s="268" t="str">
        <f>IF('place accueil 2007-tab4'!J52="(e)","(e)"," ")</f>
        <v> </v>
      </c>
      <c r="G51" s="269">
        <f>'place accueil 2007-tab4'!$C52</f>
        <v>16</v>
      </c>
      <c r="H51" s="266" t="str">
        <f>IF('place accueil 2007-tab4'!D52="(e)","(e)"," ")</f>
        <v> </v>
      </c>
      <c r="I51" s="267">
        <f>'place accueil 2007-tab5'!$K51</f>
        <v>471</v>
      </c>
      <c r="J51" s="268" t="str">
        <f>IF('place accueil 2007-tab5'!L51="(e)","(e)"," ")</f>
        <v> </v>
      </c>
      <c r="K51" s="270">
        <f t="shared" si="0"/>
        <v>509</v>
      </c>
      <c r="L51" s="266" t="str">
        <f t="shared" si="1"/>
        <v> </v>
      </c>
      <c r="M51" s="267"/>
      <c r="N51" s="267"/>
    </row>
    <row r="52" spans="1:14" ht="11.25">
      <c r="A52" s="264">
        <f>'place accueil 2007-tab3'!$A53</f>
        <v>47</v>
      </c>
      <c r="B52" s="260" t="s">
        <v>118</v>
      </c>
      <c r="C52" s="265">
        <f>'place accueil 2007-tab3'!I53</f>
        <v>86</v>
      </c>
      <c r="D52" s="266" t="str">
        <f>IF('place accueil 2007-tab3'!J53="(e)","(e)"," ")</f>
        <v> </v>
      </c>
      <c r="E52" s="267">
        <f>'place accueil 2007-tab4'!$I53</f>
        <v>128</v>
      </c>
      <c r="F52" s="268" t="str">
        <f>IF('place accueil 2007-tab4'!J53="(e)","(e)"," ")</f>
        <v> </v>
      </c>
      <c r="G52" s="269">
        <f>'place accueil 2007-tab4'!$C53</f>
        <v>17</v>
      </c>
      <c r="H52" s="266" t="str">
        <f>IF('place accueil 2007-tab4'!D53="(e)","(e)"," ")</f>
        <v> </v>
      </c>
      <c r="I52" s="267">
        <f>'place accueil 2007-tab5'!$K52</f>
        <v>949</v>
      </c>
      <c r="J52" s="268" t="str">
        <f>IF('place accueil 2007-tab5'!L52="(e)","(e)"," ")</f>
        <v> </v>
      </c>
      <c r="K52" s="270">
        <f t="shared" si="0"/>
        <v>1180</v>
      </c>
      <c r="L52" s="266" t="str">
        <f t="shared" si="1"/>
        <v> </v>
      </c>
      <c r="M52" s="267"/>
      <c r="N52" s="267"/>
    </row>
    <row r="53" spans="1:14" ht="11.25">
      <c r="A53" s="264">
        <f>'place accueil 2007-tab3'!$A54</f>
        <v>48</v>
      </c>
      <c r="B53" s="260" t="s">
        <v>119</v>
      </c>
      <c r="C53" s="265">
        <f>'place accueil 2007-tab3'!I54</f>
        <v>0</v>
      </c>
      <c r="D53" s="266" t="str">
        <f>IF('place accueil 2007-tab3'!J54="(e)","(e)"," ")</f>
        <v> </v>
      </c>
      <c r="E53" s="267">
        <f>'place accueil 2007-tab4'!$I54</f>
        <v>0</v>
      </c>
      <c r="F53" s="268" t="str">
        <f>IF('place accueil 2007-tab4'!J54="(e)","(e)"," ")</f>
        <v> </v>
      </c>
      <c r="G53" s="269">
        <f>'place accueil 2007-tab4'!$C54</f>
        <v>0</v>
      </c>
      <c r="H53" s="266" t="str">
        <f>IF('place accueil 2007-tab4'!D54="(e)","(e)"," ")</f>
        <v> </v>
      </c>
      <c r="I53" s="267">
        <f>'place accueil 2007-tab5'!$K53</f>
        <v>246</v>
      </c>
      <c r="J53" s="268" t="str">
        <f>IF('place accueil 2007-tab5'!L53="(e)","(e)"," ")</f>
        <v> </v>
      </c>
      <c r="K53" s="270">
        <f t="shared" si="0"/>
        <v>246</v>
      </c>
      <c r="L53" s="266" t="str">
        <f t="shared" si="1"/>
        <v> </v>
      </c>
      <c r="M53" s="267"/>
      <c r="N53" s="267"/>
    </row>
    <row r="54" spans="1:14" ht="11.25">
      <c r="A54" s="264">
        <f>'place accueil 2007-tab3'!$A55</f>
        <v>49</v>
      </c>
      <c r="B54" s="260" t="s">
        <v>120</v>
      </c>
      <c r="C54" s="265">
        <f>'place accueil 2007-tab3'!I55</f>
        <v>735</v>
      </c>
      <c r="D54" s="266" t="str">
        <f>IF('place accueil 2007-tab3'!J55="(e)","(e)"," ")</f>
        <v> </v>
      </c>
      <c r="E54" s="267">
        <f>'place accueil 2007-tab4'!$I55</f>
        <v>782</v>
      </c>
      <c r="F54" s="268" t="str">
        <f>IF('place accueil 2007-tab4'!J55="(e)","(e)"," ")</f>
        <v> </v>
      </c>
      <c r="G54" s="269">
        <f>'place accueil 2007-tab4'!$C55</f>
        <v>0</v>
      </c>
      <c r="H54" s="266" t="str">
        <f>IF('place accueil 2007-tab4'!D55="(e)","(e)"," ")</f>
        <v> </v>
      </c>
      <c r="I54" s="267">
        <f>'place accueil 2007-tab5'!$K54</f>
        <v>958</v>
      </c>
      <c r="J54" s="268" t="str">
        <f>IF('place accueil 2007-tab5'!L54="(e)","(e)"," ")</f>
        <v> </v>
      </c>
      <c r="K54" s="270">
        <f t="shared" si="0"/>
        <v>2475</v>
      </c>
      <c r="L54" s="266" t="str">
        <f t="shared" si="1"/>
        <v> </v>
      </c>
      <c r="M54" s="267"/>
      <c r="N54" s="267"/>
    </row>
    <row r="55" spans="1:14" ht="11.25">
      <c r="A55" s="264">
        <f>'place accueil 2007-tab3'!$A56</f>
        <v>50</v>
      </c>
      <c r="B55" s="260" t="s">
        <v>121</v>
      </c>
      <c r="C55" s="265">
        <f>'place accueil 2007-tab3'!I56</f>
        <v>114</v>
      </c>
      <c r="D55" s="266" t="str">
        <f>IF('place accueil 2007-tab3'!J56="(e)","(e)"," ")</f>
        <v> </v>
      </c>
      <c r="E55" s="267">
        <f>'place accueil 2007-tab4'!$I56</f>
        <v>40</v>
      </c>
      <c r="F55" s="268" t="str">
        <f>IF('place accueil 2007-tab4'!J56="(e)","(e)"," ")</f>
        <v> </v>
      </c>
      <c r="G55" s="269">
        <f>'place accueil 2007-tab4'!$C56</f>
        <v>13</v>
      </c>
      <c r="H55" s="266" t="str">
        <f>IF('place accueil 2007-tab4'!D56="(e)","(e)"," ")</f>
        <v> </v>
      </c>
      <c r="I55" s="267">
        <f>'place accueil 2007-tab5'!$K55</f>
        <v>515</v>
      </c>
      <c r="J55" s="268" t="str">
        <f>IF('place accueil 2007-tab5'!L55="(e)","(e)"," ")</f>
        <v>(e)</v>
      </c>
      <c r="K55" s="270">
        <f t="shared" si="0"/>
        <v>682</v>
      </c>
      <c r="L55" s="266" t="str">
        <f t="shared" si="1"/>
        <v>(e)</v>
      </c>
      <c r="M55" s="267"/>
      <c r="N55" s="267"/>
    </row>
    <row r="56" spans="1:14" ht="11.25">
      <c r="A56" s="264">
        <f>'place accueil 2007-tab3'!$A57</f>
        <v>51</v>
      </c>
      <c r="B56" s="260" t="s">
        <v>122</v>
      </c>
      <c r="C56" s="265">
        <f>'place accueil 2007-tab3'!I57</f>
        <v>1328</v>
      </c>
      <c r="D56" s="266" t="str">
        <f>IF('place accueil 2007-tab3'!J57="(e)","(e)"," ")</f>
        <v> </v>
      </c>
      <c r="E56" s="267">
        <f>'place accueil 2007-tab4'!$I57</f>
        <v>197</v>
      </c>
      <c r="F56" s="268" t="str">
        <f>IF('place accueil 2007-tab4'!J57="(e)","(e)"," ")</f>
        <v> </v>
      </c>
      <c r="G56" s="269">
        <f>'place accueil 2007-tab4'!$C57</f>
        <v>30</v>
      </c>
      <c r="H56" s="266" t="str">
        <f>IF('place accueil 2007-tab4'!D57="(e)","(e)"," ")</f>
        <v> </v>
      </c>
      <c r="I56" s="267">
        <f>'place accueil 2007-tab5'!$K56</f>
        <v>1367</v>
      </c>
      <c r="J56" s="268" t="str">
        <f>IF('place accueil 2007-tab5'!L56="(e)","(e)"," ")</f>
        <v> </v>
      </c>
      <c r="K56" s="270">
        <f t="shared" si="0"/>
        <v>2922</v>
      </c>
      <c r="L56" s="266" t="str">
        <f t="shared" si="1"/>
        <v> </v>
      </c>
      <c r="M56" s="267"/>
      <c r="N56" s="267"/>
    </row>
    <row r="57" spans="1:14" ht="11.25">
      <c r="A57" s="271">
        <v>52</v>
      </c>
      <c r="B57" s="272" t="s">
        <v>123</v>
      </c>
      <c r="C57" s="273">
        <f>'place accueil 2007-tab3'!I58</f>
        <v>0</v>
      </c>
      <c r="D57" s="274" t="str">
        <f>IF('place accueil 2007-tab3'!J58="(e)","(e)"," ")</f>
        <v> </v>
      </c>
      <c r="E57" s="275">
        <f>'place accueil 2007-tab4'!$I58</f>
        <v>30</v>
      </c>
      <c r="F57" s="276" t="str">
        <f>IF('place accueil 2007-tab4'!J58="(e)","(e)"," ")</f>
        <v> </v>
      </c>
      <c r="G57" s="277">
        <f>'place accueil 2007-tab4'!$C58</f>
        <v>0</v>
      </c>
      <c r="H57" s="274" t="str">
        <f>IF('place accueil 2007-tab4'!D58="(e)","(e)"," ")</f>
        <v> </v>
      </c>
      <c r="I57" s="275">
        <f>'place accueil 2007-tab5'!$K57</f>
        <v>326</v>
      </c>
      <c r="J57" s="276" t="str">
        <f>IF('place accueil 2007-tab5'!L57="(e)","(e)"," ")</f>
        <v> </v>
      </c>
      <c r="K57" s="278">
        <f t="shared" si="0"/>
        <v>356</v>
      </c>
      <c r="L57" s="274" t="str">
        <f t="shared" si="1"/>
        <v> </v>
      </c>
      <c r="M57" s="267"/>
      <c r="N57" s="267"/>
    </row>
    <row r="58" spans="1:14" ht="15.75" customHeight="1">
      <c r="A58" s="549" t="s">
        <v>181</v>
      </c>
      <c r="B58" s="549"/>
      <c r="C58" s="267"/>
      <c r="D58" s="268"/>
      <c r="E58" s="267"/>
      <c r="F58" s="268"/>
      <c r="G58" s="267"/>
      <c r="H58" s="268"/>
      <c r="I58" s="267"/>
      <c r="J58" s="268"/>
      <c r="K58" s="280"/>
      <c r="L58" s="268"/>
      <c r="M58" s="267"/>
      <c r="N58" s="267"/>
    </row>
    <row r="59" spans="1:14" ht="9" customHeight="1">
      <c r="A59" s="279"/>
      <c r="B59" s="279"/>
      <c r="C59" s="267"/>
      <c r="D59" s="268"/>
      <c r="E59" s="267"/>
      <c r="F59" s="268"/>
      <c r="G59" s="267"/>
      <c r="H59" s="268"/>
      <c r="I59" s="267"/>
      <c r="J59" s="268"/>
      <c r="K59" s="280"/>
      <c r="L59" s="281"/>
      <c r="M59" s="267"/>
      <c r="N59" s="267"/>
    </row>
    <row r="60" spans="1:14" ht="34.5" customHeight="1">
      <c r="A60" s="552" t="s">
        <v>64</v>
      </c>
      <c r="B60" s="553"/>
      <c r="C60" s="566" t="s">
        <v>65</v>
      </c>
      <c r="D60" s="567"/>
      <c r="E60" s="568" t="s">
        <v>66</v>
      </c>
      <c r="F60" s="568"/>
      <c r="G60" s="569" t="s">
        <v>1</v>
      </c>
      <c r="H60" s="570"/>
      <c r="I60" s="568" t="s">
        <v>67</v>
      </c>
      <c r="J60" s="568"/>
      <c r="K60" s="552" t="s">
        <v>68</v>
      </c>
      <c r="L60" s="560"/>
      <c r="M60" s="267"/>
      <c r="N60" s="267"/>
    </row>
    <row r="61" spans="1:14" ht="11.25">
      <c r="A61" s="264">
        <f>'place accueil 2007-tab3'!$A64</f>
        <v>53</v>
      </c>
      <c r="B61" s="260" t="s">
        <v>125</v>
      </c>
      <c r="C61" s="282">
        <f>'place accueil 2007-tab3'!$I64</f>
        <v>373</v>
      </c>
      <c r="D61" s="283" t="str">
        <f>IF('place accueil 2007-tab3'!J64="(e)","(e)"," ")</f>
        <v> </v>
      </c>
      <c r="E61" s="284">
        <f>'place accueil 2007-tab4'!$I63</f>
        <v>226</v>
      </c>
      <c r="F61" s="285" t="str">
        <f>IF('place accueil 2007-tab4'!J63="(e)","(e)"," ")</f>
        <v> </v>
      </c>
      <c r="G61" s="282">
        <f>'place accueil 2007-tab4'!$C63</f>
        <v>0</v>
      </c>
      <c r="H61" s="283" t="str">
        <f>IF('place accueil 2007-tab4'!D63="(e)","(e)"," ")</f>
        <v> </v>
      </c>
      <c r="I61" s="284">
        <f>'place accueil 2007-tab5'!$K62</f>
        <v>104</v>
      </c>
      <c r="J61" s="285" t="str">
        <f>IF('place accueil 2007-tab5'!L62="(e)","(e)"," ")</f>
        <v> </v>
      </c>
      <c r="K61" s="286">
        <f>SUM($C61:$I61)</f>
        <v>703</v>
      </c>
      <c r="L61" s="283" t="str">
        <f aca="true" t="shared" si="2" ref="L61:L107">IF(OR(D61="(e)",F61="(e)",H61="(e)",J61="(e)"),"(e)"," ")</f>
        <v> </v>
      </c>
      <c r="M61" s="267"/>
      <c r="N61" s="267"/>
    </row>
    <row r="62" spans="1:14" ht="11.25">
      <c r="A62" s="264">
        <f>'place accueil 2007-tab3'!$A65</f>
        <v>54</v>
      </c>
      <c r="B62" s="260" t="s">
        <v>126</v>
      </c>
      <c r="C62" s="269">
        <f>'place accueil 2007-tab3'!$I65</f>
        <v>838</v>
      </c>
      <c r="D62" s="266" t="str">
        <f>IF('place accueil 2007-tab3'!J65="(e)","(e)"," ")</f>
        <v> </v>
      </c>
      <c r="E62" s="267">
        <f>'place accueil 2007-tab4'!$I64</f>
        <v>268</v>
      </c>
      <c r="F62" s="268" t="str">
        <f>IF('place accueil 2007-tab4'!J64="(e)","(e)"," ")</f>
        <v> </v>
      </c>
      <c r="G62" s="269">
        <f>'place accueil 2007-tab4'!$C64</f>
        <v>0</v>
      </c>
      <c r="H62" s="266" t="str">
        <f>IF('place accueil 2007-tab4'!D64="(e)","(e)"," ")</f>
        <v> </v>
      </c>
      <c r="I62" s="267">
        <f>'place accueil 2007-tab5'!$K63</f>
        <v>1483</v>
      </c>
      <c r="J62" s="268" t="str">
        <f>IF('place accueil 2007-tab5'!L63="(e)","(e)"," ")</f>
        <v> </v>
      </c>
      <c r="K62" s="270">
        <f aca="true" t="shared" si="3" ref="K62:K107">SUM($C62:$I62)</f>
        <v>2589</v>
      </c>
      <c r="L62" s="266" t="str">
        <f t="shared" si="2"/>
        <v> </v>
      </c>
      <c r="M62" s="267"/>
      <c r="N62" s="267"/>
    </row>
    <row r="63" spans="1:14" ht="11.25">
      <c r="A63" s="264">
        <f>'place accueil 2007-tab3'!$A66</f>
        <v>55</v>
      </c>
      <c r="B63" s="260" t="s">
        <v>127</v>
      </c>
      <c r="C63" s="269">
        <f>'place accueil 2007-tab3'!$I66</f>
        <v>0</v>
      </c>
      <c r="D63" s="266" t="str">
        <f>IF('place accueil 2007-tab3'!J66="(e)","(e)"," ")</f>
        <v> </v>
      </c>
      <c r="E63" s="267">
        <f>'place accueil 2007-tab4'!$I65</f>
        <v>47</v>
      </c>
      <c r="F63" s="268" t="str">
        <f>IF('place accueil 2007-tab4'!J65="(e)","(e)"," ")</f>
        <v> </v>
      </c>
      <c r="G63" s="269">
        <f>'place accueil 2007-tab4'!$C65</f>
        <v>0</v>
      </c>
      <c r="H63" s="266" t="str">
        <f>IF('place accueil 2007-tab4'!D65="(e)","(e)"," ")</f>
        <v> </v>
      </c>
      <c r="I63" s="267">
        <f>'place accueil 2007-tab5'!$K64</f>
        <v>263</v>
      </c>
      <c r="J63" s="268" t="str">
        <f>IF('place accueil 2007-tab5'!L64="(e)","(e)"," ")</f>
        <v>(e)</v>
      </c>
      <c r="K63" s="270">
        <f t="shared" si="3"/>
        <v>310</v>
      </c>
      <c r="L63" s="266" t="str">
        <f t="shared" si="2"/>
        <v>(e)</v>
      </c>
      <c r="M63" s="267"/>
      <c r="N63" s="267"/>
    </row>
    <row r="64" spans="1:14" ht="11.25">
      <c r="A64" s="264">
        <f>'place accueil 2007-tab3'!$A67</f>
        <v>56</v>
      </c>
      <c r="B64" s="260" t="s">
        <v>128</v>
      </c>
      <c r="C64" s="269">
        <f>'place accueil 2007-tab3'!$I67</f>
        <v>215</v>
      </c>
      <c r="D64" s="266" t="str">
        <f>IF('place accueil 2007-tab3'!J67="(e)","(e)"," ")</f>
        <v> </v>
      </c>
      <c r="E64" s="267">
        <f>'place accueil 2007-tab4'!$I66</f>
        <v>264</v>
      </c>
      <c r="F64" s="268" t="str">
        <f>IF('place accueil 2007-tab4'!J66="(e)","(e)"," ")</f>
        <v> </v>
      </c>
      <c r="G64" s="269">
        <f>'place accueil 2007-tab4'!$C66</f>
        <v>0</v>
      </c>
      <c r="H64" s="266" t="str">
        <f>IF('place accueil 2007-tab4'!D66="(e)","(e)"," ")</f>
        <v> </v>
      </c>
      <c r="I64" s="267">
        <f>'place accueil 2007-tab5'!$K65</f>
        <v>958</v>
      </c>
      <c r="J64" s="268" t="str">
        <f>IF('place accueil 2007-tab5'!L65="(e)","(e)"," ")</f>
        <v> </v>
      </c>
      <c r="K64" s="270">
        <f t="shared" si="3"/>
        <v>1437</v>
      </c>
      <c r="L64" s="266" t="str">
        <f t="shared" si="2"/>
        <v> </v>
      </c>
      <c r="M64" s="267"/>
      <c r="N64" s="267"/>
    </row>
    <row r="65" spans="1:14" ht="11.25">
      <c r="A65" s="264">
        <f>'place accueil 2007-tab3'!$A68</f>
        <v>57</v>
      </c>
      <c r="B65" s="260" t="s">
        <v>129</v>
      </c>
      <c r="C65" s="269">
        <f>'place accueil 2007-tab3'!$I68</f>
        <v>162</v>
      </c>
      <c r="D65" s="266" t="str">
        <f>IF('place accueil 2007-tab3'!J68="(e)","(e)"," ")</f>
        <v> </v>
      </c>
      <c r="E65" s="267">
        <f>'place accueil 2007-tab4'!$I67</f>
        <v>732</v>
      </c>
      <c r="F65" s="268" t="str">
        <f>IF('place accueil 2007-tab4'!J67="(e)","(e)"," ")</f>
        <v> </v>
      </c>
      <c r="G65" s="269">
        <f>'place accueil 2007-tab4'!$C67</f>
        <v>0</v>
      </c>
      <c r="H65" s="266" t="str">
        <f>IF('place accueil 2007-tab4'!D67="(e)","(e)"," ")</f>
        <v> </v>
      </c>
      <c r="I65" s="267">
        <f>'place accueil 2007-tab5'!$K66</f>
        <v>1411</v>
      </c>
      <c r="J65" s="268" t="str">
        <f>IF('place accueil 2007-tab5'!L66="(e)","(e)"," ")</f>
        <v> </v>
      </c>
      <c r="K65" s="270">
        <f t="shared" si="3"/>
        <v>2305</v>
      </c>
      <c r="L65" s="266" t="str">
        <f t="shared" si="2"/>
        <v> </v>
      </c>
      <c r="M65" s="267"/>
      <c r="N65" s="267"/>
    </row>
    <row r="66" spans="1:14" ht="11.25">
      <c r="A66" s="264">
        <f>'place accueil 2007-tab3'!$A69</f>
        <v>58</v>
      </c>
      <c r="B66" s="260" t="s">
        <v>130</v>
      </c>
      <c r="C66" s="269">
        <f>'place accueil 2007-tab3'!$I69</f>
        <v>200</v>
      </c>
      <c r="D66" s="266" t="str">
        <f>IF('place accueil 2007-tab3'!J69="(e)","(e)"," ")</f>
        <v>(e)</v>
      </c>
      <c r="E66" s="267">
        <f>'place accueil 2007-tab4'!$I68</f>
        <v>225.19143937546997</v>
      </c>
      <c r="F66" s="268" t="str">
        <f>IF('place accueil 2007-tab4'!J68="(e)","(e)"," ")</f>
        <v>(e)</v>
      </c>
      <c r="G66" s="269">
        <f>'place accueil 2007-tab4'!$C68</f>
        <v>0</v>
      </c>
      <c r="H66" s="266" t="str">
        <f>IF('place accueil 2007-tab4'!D68="(e)","(e)"," ")</f>
        <v>(e)</v>
      </c>
      <c r="I66" s="267">
        <f>'place accueil 2007-tab5'!$K67</f>
        <v>40</v>
      </c>
      <c r="J66" s="268" t="str">
        <f>IF('place accueil 2007-tab5'!L67="(e)","(e)"," ")</f>
        <v>(e)</v>
      </c>
      <c r="K66" s="270">
        <f t="shared" si="3"/>
        <v>465.19143937546994</v>
      </c>
      <c r="L66" s="266" t="str">
        <f t="shared" si="2"/>
        <v>(e)</v>
      </c>
      <c r="M66" s="267"/>
      <c r="N66" s="267"/>
    </row>
    <row r="67" spans="1:14" ht="11.25">
      <c r="A67" s="264">
        <v>59</v>
      </c>
      <c r="B67" s="260" t="s">
        <v>131</v>
      </c>
      <c r="C67" s="269">
        <f>'place accueil 2007-tab3'!$I70</f>
        <v>2613</v>
      </c>
      <c r="D67" s="266" t="str">
        <f>IF('place accueil 2007-tab3'!J70="(e)","(e)"," ")</f>
        <v> </v>
      </c>
      <c r="E67" s="267">
        <f>'place accueil 2007-tab4'!$I69</f>
        <v>2325</v>
      </c>
      <c r="F67" s="268" t="str">
        <f>IF('place accueil 2007-tab4'!J69="(e)","(e)"," ")</f>
        <v> </v>
      </c>
      <c r="G67" s="269">
        <f>'place accueil 2007-tab4'!$C69</f>
        <v>146</v>
      </c>
      <c r="H67" s="266" t="str">
        <f>IF('place accueil 2007-tab4'!D69="(e)","(e)"," ")</f>
        <v> </v>
      </c>
      <c r="I67" s="267">
        <f>'place accueil 2007-tab5'!$K68</f>
        <v>2451</v>
      </c>
      <c r="J67" s="268" t="str">
        <f>IF('place accueil 2007-tab5'!L68="(e)","(e)"," ")</f>
        <v> </v>
      </c>
      <c r="K67" s="270">
        <f t="shared" si="3"/>
        <v>7535</v>
      </c>
      <c r="L67" s="266" t="str">
        <f t="shared" si="2"/>
        <v> </v>
      </c>
      <c r="M67" s="267"/>
      <c r="N67" s="267"/>
    </row>
    <row r="68" spans="1:14" ht="11.25">
      <c r="A68" s="264">
        <f>'place accueil 2007-tab3'!$A71</f>
        <v>60</v>
      </c>
      <c r="B68" s="260" t="s">
        <v>132</v>
      </c>
      <c r="C68" s="269">
        <f>'place accueil 2007-tab3'!$I71</f>
        <v>393</v>
      </c>
      <c r="D68" s="266" t="str">
        <f>IF('place accueil 2007-tab3'!J71="(e)","(e)"," ")</f>
        <v> </v>
      </c>
      <c r="E68" s="267">
        <f>'place accueil 2007-tab4'!$I70</f>
        <v>800</v>
      </c>
      <c r="F68" s="268" t="str">
        <f>IF('place accueil 2007-tab4'!J70="(e)","(e)"," ")</f>
        <v> </v>
      </c>
      <c r="G68" s="269">
        <f>'place accueil 2007-tab4'!$C70</f>
        <v>10</v>
      </c>
      <c r="H68" s="266" t="str">
        <f>IF('place accueil 2007-tab4'!D70="(e)","(e)"," ")</f>
        <v> </v>
      </c>
      <c r="I68" s="267">
        <f>'place accueil 2007-tab5'!$K69</f>
        <v>671</v>
      </c>
      <c r="J68" s="268" t="str">
        <f>IF('place accueil 2007-tab5'!L69="(e)","(e)"," ")</f>
        <v> </v>
      </c>
      <c r="K68" s="270">
        <f t="shared" si="3"/>
        <v>1874</v>
      </c>
      <c r="L68" s="266" t="str">
        <f t="shared" si="2"/>
        <v> </v>
      </c>
      <c r="M68" s="267"/>
      <c r="N68" s="267"/>
    </row>
    <row r="69" spans="1:14" ht="11.25">
      <c r="A69" s="264">
        <f>'place accueil 2007-tab3'!$A72</f>
        <v>61</v>
      </c>
      <c r="B69" s="260" t="s">
        <v>133</v>
      </c>
      <c r="C69" s="269">
        <f>'place accueil 2007-tab3'!$I72</f>
        <v>132</v>
      </c>
      <c r="D69" s="266" t="str">
        <f>IF('place accueil 2007-tab3'!J72="(e)","(e)"," ")</f>
        <v> </v>
      </c>
      <c r="E69" s="267">
        <f>'place accueil 2007-tab4'!$I71</f>
        <v>133</v>
      </c>
      <c r="F69" s="268" t="str">
        <f>IF('place accueil 2007-tab4'!J71="(e)","(e)"," ")</f>
        <v> </v>
      </c>
      <c r="G69" s="269">
        <f>'place accueil 2007-tab4'!$C71</f>
        <v>0</v>
      </c>
      <c r="H69" s="266" t="str">
        <f>IF('place accueil 2007-tab4'!D71="(e)","(e)"," ")</f>
        <v> </v>
      </c>
      <c r="I69" s="267">
        <f>'place accueil 2007-tab5'!$K70</f>
        <v>185</v>
      </c>
      <c r="J69" s="268" t="str">
        <f>IF('place accueil 2007-tab5'!L70="(e)","(e)"," ")</f>
        <v> </v>
      </c>
      <c r="K69" s="270">
        <f t="shared" si="3"/>
        <v>450</v>
      </c>
      <c r="L69" s="266" t="str">
        <f t="shared" si="2"/>
        <v> </v>
      </c>
      <c r="M69" s="267"/>
      <c r="N69" s="267"/>
    </row>
    <row r="70" spans="1:14" ht="11.25">
      <c r="A70" s="264">
        <f>'place accueil 2007-tab3'!$A73</f>
        <v>62</v>
      </c>
      <c r="B70" s="260" t="s">
        <v>134</v>
      </c>
      <c r="C70" s="269">
        <f>'place accueil 2007-tab3'!$I73</f>
        <v>559</v>
      </c>
      <c r="D70" s="266" t="str">
        <f>IF('place accueil 2007-tab3'!J73="(e)","(e)"," ")</f>
        <v> </v>
      </c>
      <c r="E70" s="267">
        <f>'place accueil 2007-tab4'!$I72</f>
        <v>838</v>
      </c>
      <c r="F70" s="268" t="str">
        <f>IF('place accueil 2007-tab4'!J72="(e)","(e)"," ")</f>
        <v> </v>
      </c>
      <c r="G70" s="269">
        <f>'place accueil 2007-tab4'!$C72</f>
        <v>31</v>
      </c>
      <c r="H70" s="266" t="str">
        <f>IF('place accueil 2007-tab4'!D72="(e)","(e)"," ")</f>
        <v> </v>
      </c>
      <c r="I70" s="267">
        <f>'place accueil 2007-tab5'!$K71</f>
        <v>1291</v>
      </c>
      <c r="J70" s="268" t="str">
        <f>IF('place accueil 2007-tab5'!L71="(e)","(e)"," ")</f>
        <v> </v>
      </c>
      <c r="K70" s="270">
        <f t="shared" si="3"/>
        <v>2719</v>
      </c>
      <c r="L70" s="266" t="str">
        <f t="shared" si="2"/>
        <v> </v>
      </c>
      <c r="M70" s="267"/>
      <c r="N70" s="267"/>
    </row>
    <row r="71" spans="1:14" ht="11.25">
      <c r="A71" s="264">
        <f>'place accueil 2007-tab3'!$A74</f>
        <v>63</v>
      </c>
      <c r="B71" s="260" t="s">
        <v>135</v>
      </c>
      <c r="C71" s="269">
        <f>'place accueil 2007-tab3'!$I74</f>
        <v>688</v>
      </c>
      <c r="D71" s="266" t="str">
        <f>IF('place accueil 2007-tab3'!J74="(e)","(e)"," ")</f>
        <v> </v>
      </c>
      <c r="E71" s="267">
        <f>'place accueil 2007-tab4'!$I73</f>
        <v>57</v>
      </c>
      <c r="F71" s="268" t="str">
        <f>IF('place accueil 2007-tab4'!J73="(e)","(e)"," ")</f>
        <v> </v>
      </c>
      <c r="G71" s="269">
        <f>'place accueil 2007-tab4'!$C73</f>
        <v>88</v>
      </c>
      <c r="H71" s="266" t="str">
        <f>IF('place accueil 2007-tab4'!D73="(e)","(e)"," ")</f>
        <v> </v>
      </c>
      <c r="I71" s="267">
        <f>'place accueil 2007-tab5'!$K72</f>
        <v>934</v>
      </c>
      <c r="J71" s="268" t="str">
        <f>IF('place accueil 2007-tab5'!L72="(e)","(e)"," ")</f>
        <v> </v>
      </c>
      <c r="K71" s="270">
        <f t="shared" si="3"/>
        <v>1767</v>
      </c>
      <c r="L71" s="266" t="str">
        <f t="shared" si="2"/>
        <v> </v>
      </c>
      <c r="M71" s="267"/>
      <c r="N71" s="267"/>
    </row>
    <row r="72" spans="1:14" ht="11.25">
      <c r="A72" s="264">
        <f>'place accueil 2007-tab3'!$A75</f>
        <v>64</v>
      </c>
      <c r="B72" s="260" t="s">
        <v>136</v>
      </c>
      <c r="C72" s="269">
        <f>'place accueil 2007-tab3'!$I75</f>
        <v>248</v>
      </c>
      <c r="D72" s="266" t="str">
        <f>IF('place accueil 2007-tab3'!J75="(e)","(e)"," ")</f>
        <v> </v>
      </c>
      <c r="E72" s="267">
        <f>'place accueil 2007-tab4'!$I74</f>
        <v>27</v>
      </c>
      <c r="F72" s="268" t="str">
        <f>IF('place accueil 2007-tab4'!J74="(e)","(e)"," ")</f>
        <v> </v>
      </c>
      <c r="G72" s="269">
        <f>'place accueil 2007-tab4'!$C74</f>
        <v>15</v>
      </c>
      <c r="H72" s="266" t="str">
        <f>IF('place accueil 2007-tab4'!D74="(e)","(e)"," ")</f>
        <v> </v>
      </c>
      <c r="I72" s="267">
        <f>'place accueil 2007-tab5'!$K73</f>
        <v>1854</v>
      </c>
      <c r="J72" s="268" t="str">
        <f>IF('place accueil 2007-tab5'!L73="(e)","(e)"," ")</f>
        <v> </v>
      </c>
      <c r="K72" s="270">
        <f t="shared" si="3"/>
        <v>2144</v>
      </c>
      <c r="L72" s="266" t="str">
        <f t="shared" si="2"/>
        <v> </v>
      </c>
      <c r="M72" s="267"/>
      <c r="N72" s="267"/>
    </row>
    <row r="73" spans="1:14" ht="11.25">
      <c r="A73" s="264">
        <f>'place accueil 2007-tab3'!$A76</f>
        <v>65</v>
      </c>
      <c r="B73" s="260" t="s">
        <v>137</v>
      </c>
      <c r="C73" s="269">
        <f>'place accueil 2007-tab3'!$I76</f>
        <v>145</v>
      </c>
      <c r="D73" s="266" t="str">
        <f>IF('place accueil 2007-tab3'!J76="(e)","(e)"," ")</f>
        <v>(e)</v>
      </c>
      <c r="E73" s="267">
        <f>'place accueil 2007-tab4'!$I75</f>
        <v>76</v>
      </c>
      <c r="F73" s="268" t="str">
        <f>IF('place accueil 2007-tab4'!J75="(e)","(e)"," ")</f>
        <v>(e)</v>
      </c>
      <c r="G73" s="269">
        <f>'place accueil 2007-tab4'!$C75</f>
        <v>0</v>
      </c>
      <c r="H73" s="266" t="str">
        <f>IF('place accueil 2007-tab4'!D75="(e)","(e)"," ")</f>
        <v>(e)</v>
      </c>
      <c r="I73" s="267">
        <f>'place accueil 2007-tab5'!$K74</f>
        <v>439</v>
      </c>
      <c r="J73" s="268" t="str">
        <f>IF('place accueil 2007-tab5'!L74="(e)","(e)"," ")</f>
        <v>(e)</v>
      </c>
      <c r="K73" s="270">
        <f t="shared" si="3"/>
        <v>660</v>
      </c>
      <c r="L73" s="266" t="str">
        <f t="shared" si="2"/>
        <v>(e)</v>
      </c>
      <c r="M73" s="267"/>
      <c r="N73" s="267"/>
    </row>
    <row r="74" spans="1:14" ht="11.25">
      <c r="A74" s="264">
        <f>'place accueil 2007-tab3'!$A77</f>
        <v>66</v>
      </c>
      <c r="B74" s="260" t="s">
        <v>138</v>
      </c>
      <c r="C74" s="269">
        <f>'place accueil 2007-tab3'!$I77</f>
        <v>89</v>
      </c>
      <c r="D74" s="266" t="str">
        <f>IF('place accueil 2007-tab3'!J77="(e)","(e)"," ")</f>
        <v> </v>
      </c>
      <c r="E74" s="267">
        <f>'place accueil 2007-tab4'!$I76</f>
        <v>175</v>
      </c>
      <c r="F74" s="268" t="str">
        <f>IF('place accueil 2007-tab4'!J76="(e)","(e)"," ")</f>
        <v> </v>
      </c>
      <c r="G74" s="269">
        <f>'place accueil 2007-tab4'!$C76</f>
        <v>0</v>
      </c>
      <c r="H74" s="266" t="str">
        <f>IF('place accueil 2007-tab4'!D76="(e)","(e)"," ")</f>
        <v> </v>
      </c>
      <c r="I74" s="267">
        <f>'place accueil 2007-tab5'!$K75</f>
        <v>1297</v>
      </c>
      <c r="J74" s="268" t="str">
        <f>IF('place accueil 2007-tab5'!L75="(e)","(e)"," ")</f>
        <v> </v>
      </c>
      <c r="K74" s="270">
        <f t="shared" si="3"/>
        <v>1561</v>
      </c>
      <c r="L74" s="266" t="str">
        <f t="shared" si="2"/>
        <v> </v>
      </c>
      <c r="M74" s="267"/>
      <c r="N74" s="267"/>
    </row>
    <row r="75" spans="1:14" ht="11.25">
      <c r="A75" s="264">
        <f>'place accueil 2007-tab3'!$A78</f>
        <v>67</v>
      </c>
      <c r="B75" s="260" t="s">
        <v>139</v>
      </c>
      <c r="C75" s="269">
        <f>'place accueil 2007-tab3'!$I78</f>
        <v>1286</v>
      </c>
      <c r="D75" s="266" t="str">
        <f>IF('place accueil 2007-tab3'!J78="(e)","(e)"," ")</f>
        <v> </v>
      </c>
      <c r="E75" s="267">
        <f>'place accueil 2007-tab4'!$I77</f>
        <v>911</v>
      </c>
      <c r="F75" s="268" t="str">
        <f>IF('place accueil 2007-tab4'!J77="(e)","(e)"," ")</f>
        <v> </v>
      </c>
      <c r="G75" s="269">
        <f>'place accueil 2007-tab4'!$C77</f>
        <v>903</v>
      </c>
      <c r="H75" s="266" t="str">
        <f>IF('place accueil 2007-tab4'!D77="(e)","(e)"," ")</f>
        <v> </v>
      </c>
      <c r="I75" s="267">
        <f>'place accueil 2007-tab5'!$K76</f>
        <v>1961</v>
      </c>
      <c r="J75" s="268" t="str">
        <f>IF('place accueil 2007-tab5'!L76="(e)","(e)"," ")</f>
        <v> </v>
      </c>
      <c r="K75" s="270">
        <f t="shared" si="3"/>
        <v>5061</v>
      </c>
      <c r="L75" s="266" t="str">
        <f t="shared" si="2"/>
        <v> </v>
      </c>
      <c r="M75" s="267"/>
      <c r="N75" s="267"/>
    </row>
    <row r="76" spans="1:14" ht="11.25">
      <c r="A76" s="264">
        <f>'place accueil 2007-tab3'!$A79</f>
        <v>68</v>
      </c>
      <c r="B76" s="260" t="s">
        <v>140</v>
      </c>
      <c r="C76" s="269">
        <f>'place accueil 2007-tab3'!$I79</f>
        <v>656</v>
      </c>
      <c r="D76" s="266" t="str">
        <f>IF('place accueil 2007-tab3'!J79="(e)","(e)"," ")</f>
        <v> </v>
      </c>
      <c r="E76" s="267">
        <f>'place accueil 2007-tab4'!$I78</f>
        <v>303</v>
      </c>
      <c r="F76" s="268" t="str">
        <f>IF('place accueil 2007-tab4'!J78="(e)","(e)"," ")</f>
        <v> </v>
      </c>
      <c r="G76" s="269">
        <f>'place accueil 2007-tab4'!$C78</f>
        <v>492</v>
      </c>
      <c r="H76" s="266" t="str">
        <f>IF('place accueil 2007-tab4'!D78="(e)","(e)"," ")</f>
        <v> </v>
      </c>
      <c r="I76" s="267">
        <f>'place accueil 2007-tab5'!$K77</f>
        <v>2375</v>
      </c>
      <c r="J76" s="268" t="str">
        <f>IF('place accueil 2007-tab5'!L77="(e)","(e)"," ")</f>
        <v> </v>
      </c>
      <c r="K76" s="270">
        <f t="shared" si="3"/>
        <v>3826</v>
      </c>
      <c r="L76" s="266" t="str">
        <f t="shared" si="2"/>
        <v> </v>
      </c>
      <c r="M76" s="267"/>
      <c r="N76" s="267"/>
    </row>
    <row r="77" spans="1:14" ht="11.25">
      <c r="A77" s="264">
        <f>'place accueil 2007-tab3'!$A80</f>
        <v>69</v>
      </c>
      <c r="B77" s="260" t="s">
        <v>141</v>
      </c>
      <c r="C77" s="269">
        <f>'place accueil 2007-tab3'!$I80</f>
        <v>893</v>
      </c>
      <c r="D77" s="266" t="str">
        <f>IF('place accueil 2007-tab3'!J80="(e)","(e)"," ")</f>
        <v>(e)</v>
      </c>
      <c r="E77" s="267">
        <f>'place accueil 2007-tab4'!$I79</f>
        <v>0</v>
      </c>
      <c r="F77" s="268" t="str">
        <f>IF('place accueil 2007-tab4'!J79="(e)","(e)"," ")</f>
        <v>(e)</v>
      </c>
      <c r="G77" s="269">
        <f>'place accueil 2007-tab4'!$C79</f>
        <v>76</v>
      </c>
      <c r="H77" s="266" t="str">
        <f>IF('place accueil 2007-tab4'!D79="(e)","(e)"," ")</f>
        <v>(e)</v>
      </c>
      <c r="I77" s="267">
        <f>'place accueil 2007-tab5'!$K78</f>
        <v>9136</v>
      </c>
      <c r="J77" s="268" t="str">
        <f>IF('place accueil 2007-tab5'!L78="(e)","(e)"," ")</f>
        <v>(e)</v>
      </c>
      <c r="K77" s="270">
        <f t="shared" si="3"/>
        <v>10105</v>
      </c>
      <c r="L77" s="266" t="str">
        <f t="shared" si="2"/>
        <v>(e)</v>
      </c>
      <c r="M77" s="267"/>
      <c r="N77" s="267"/>
    </row>
    <row r="78" spans="1:14" ht="11.25">
      <c r="A78" s="264">
        <f>'place accueil 2007-tab3'!$A81</f>
        <v>70</v>
      </c>
      <c r="B78" s="260" t="s">
        <v>142</v>
      </c>
      <c r="C78" s="269">
        <f>'place accueil 2007-tab3'!$I81</f>
        <v>20</v>
      </c>
      <c r="D78" s="266" t="str">
        <f>IF('place accueil 2007-tab3'!J81="(e)","(e)"," ")</f>
        <v> </v>
      </c>
      <c r="E78" s="267">
        <f>'place accueil 2007-tab4'!$I80</f>
        <v>0</v>
      </c>
      <c r="F78" s="268" t="str">
        <f>IF('place accueil 2007-tab4'!J80="(e)","(e)"," ")</f>
        <v> </v>
      </c>
      <c r="G78" s="269">
        <f>'place accueil 2007-tab4'!$C80</f>
        <v>0</v>
      </c>
      <c r="H78" s="266" t="str">
        <f>IF('place accueil 2007-tab4'!D80="(e)","(e)"," ")</f>
        <v> </v>
      </c>
      <c r="I78" s="267">
        <f>'place accueil 2007-tab5'!$K79</f>
        <v>398</v>
      </c>
      <c r="J78" s="268" t="str">
        <f>IF('place accueil 2007-tab5'!L79="(e)","(e)"," ")</f>
        <v> </v>
      </c>
      <c r="K78" s="270">
        <f t="shared" si="3"/>
        <v>418</v>
      </c>
      <c r="L78" s="266" t="str">
        <f t="shared" si="2"/>
        <v> </v>
      </c>
      <c r="M78" s="267"/>
      <c r="N78" s="267"/>
    </row>
    <row r="79" spans="1:14" ht="11.25">
      <c r="A79" s="264">
        <f>'place accueil 2007-tab3'!$A82</f>
        <v>71</v>
      </c>
      <c r="B79" s="260" t="s">
        <v>143</v>
      </c>
      <c r="C79" s="269">
        <f>'place accueil 2007-tab3'!$I82</f>
        <v>150</v>
      </c>
      <c r="D79" s="266" t="str">
        <f>IF('place accueil 2007-tab3'!J82="(e)","(e)"," ")</f>
        <v> </v>
      </c>
      <c r="E79" s="267">
        <f>'place accueil 2007-tab4'!$I81</f>
        <v>477</v>
      </c>
      <c r="F79" s="268" t="str">
        <f>IF('place accueil 2007-tab4'!J81="(e)","(e)"," ")</f>
        <v> </v>
      </c>
      <c r="G79" s="269">
        <f>'place accueil 2007-tab4'!$C81</f>
        <v>0</v>
      </c>
      <c r="H79" s="266" t="str">
        <f>IF('place accueil 2007-tab4'!D81="(e)","(e)"," ")</f>
        <v> </v>
      </c>
      <c r="I79" s="267">
        <f>'place accueil 2007-tab5'!$K80</f>
        <v>877</v>
      </c>
      <c r="J79" s="268" t="str">
        <f>IF('place accueil 2007-tab5'!L80="(e)","(e)"," ")</f>
        <v> </v>
      </c>
      <c r="K79" s="270">
        <f t="shared" si="3"/>
        <v>1504</v>
      </c>
      <c r="L79" s="266" t="str">
        <f t="shared" si="2"/>
        <v> </v>
      </c>
      <c r="M79" s="267"/>
      <c r="N79" s="267"/>
    </row>
    <row r="80" spans="1:14" ht="11.25">
      <c r="A80" s="264">
        <f>'place accueil 2007-tab3'!$A83</f>
        <v>72</v>
      </c>
      <c r="B80" s="260" t="s">
        <v>144</v>
      </c>
      <c r="C80" s="269">
        <f>'place accueil 2007-tab3'!$I83</f>
        <v>141</v>
      </c>
      <c r="D80" s="266" t="str">
        <f>IF('place accueil 2007-tab3'!J83="(e)","(e)"," ")</f>
        <v> </v>
      </c>
      <c r="E80" s="267">
        <f>'place accueil 2007-tab4'!$I82</f>
        <v>385</v>
      </c>
      <c r="F80" s="268" t="str">
        <f>IF('place accueil 2007-tab4'!J82="(e)","(e)"," ")</f>
        <v> </v>
      </c>
      <c r="G80" s="269">
        <f>'place accueil 2007-tab4'!$C82</f>
        <v>0</v>
      </c>
      <c r="H80" s="266" t="str">
        <f>IF('place accueil 2007-tab4'!D82="(e)","(e)"," ")</f>
        <v> </v>
      </c>
      <c r="I80" s="267">
        <f>'place accueil 2007-tab5'!$K81</f>
        <v>369</v>
      </c>
      <c r="J80" s="268" t="str">
        <f>IF('place accueil 2007-tab5'!L81="(e)","(e)"," ")</f>
        <v> </v>
      </c>
      <c r="K80" s="270">
        <f t="shared" si="3"/>
        <v>895</v>
      </c>
      <c r="L80" s="266" t="str">
        <f t="shared" si="2"/>
        <v> </v>
      </c>
      <c r="M80" s="267"/>
      <c r="N80" s="267"/>
    </row>
    <row r="81" spans="1:14" ht="11.25">
      <c r="A81" s="264">
        <f>'place accueil 2007-tab3'!$A84</f>
        <v>73</v>
      </c>
      <c r="B81" s="260" t="s">
        <v>145</v>
      </c>
      <c r="C81" s="269">
        <f>'place accueil 2007-tab3'!$I84</f>
        <v>209</v>
      </c>
      <c r="D81" s="266" t="str">
        <f>IF('place accueil 2007-tab3'!J84="(e)","(e)"," ")</f>
        <v> </v>
      </c>
      <c r="E81" s="267">
        <f>'place accueil 2007-tab4'!$I83</f>
        <v>105</v>
      </c>
      <c r="F81" s="268" t="str">
        <f>IF('place accueil 2007-tab4'!J83="(e)","(e)"," ")</f>
        <v>(e)</v>
      </c>
      <c r="G81" s="269">
        <f>'place accueil 2007-tab4'!$C83</f>
        <v>0</v>
      </c>
      <c r="H81" s="266" t="str">
        <f>IF('place accueil 2007-tab4'!D83="(e)","(e)"," ")</f>
        <v> </v>
      </c>
      <c r="I81" s="267">
        <f>'place accueil 2007-tab5'!$K82</f>
        <v>1072</v>
      </c>
      <c r="J81" s="268" t="str">
        <f>IF('place accueil 2007-tab5'!L82="(e)","(e)"," ")</f>
        <v> </v>
      </c>
      <c r="K81" s="270">
        <f t="shared" si="3"/>
        <v>1386</v>
      </c>
      <c r="L81" s="266" t="str">
        <f t="shared" si="2"/>
        <v>(e)</v>
      </c>
      <c r="M81" s="267"/>
      <c r="N81" s="267"/>
    </row>
    <row r="82" spans="1:14" ht="11.25">
      <c r="A82" s="264">
        <f>'place accueil 2007-tab3'!$A85</f>
        <v>74</v>
      </c>
      <c r="B82" s="260" t="s">
        <v>146</v>
      </c>
      <c r="C82" s="269">
        <f>'place accueil 2007-tab3'!$I85</f>
        <v>625</v>
      </c>
      <c r="D82" s="266" t="str">
        <f>IF('place accueil 2007-tab3'!J85="(e)","(e)"," ")</f>
        <v> </v>
      </c>
      <c r="E82" s="267">
        <f>'place accueil 2007-tab4'!$I84</f>
        <v>466</v>
      </c>
      <c r="F82" s="268" t="str">
        <f>IF('place accueil 2007-tab4'!J84="(e)","(e)"," ")</f>
        <v> </v>
      </c>
      <c r="G82" s="269">
        <f>'place accueil 2007-tab4'!$C84</f>
        <v>8</v>
      </c>
      <c r="H82" s="266" t="str">
        <f>IF('place accueil 2007-tab4'!D84="(e)","(e)"," ")</f>
        <v> </v>
      </c>
      <c r="I82" s="267">
        <f>'place accueil 2007-tab5'!$K83</f>
        <v>3171</v>
      </c>
      <c r="J82" s="268" t="str">
        <f>IF('place accueil 2007-tab5'!L83="(e)","(e)"," ")</f>
        <v> </v>
      </c>
      <c r="K82" s="270">
        <f t="shared" si="3"/>
        <v>4270</v>
      </c>
      <c r="L82" s="266" t="str">
        <f t="shared" si="2"/>
        <v> </v>
      </c>
      <c r="M82" s="267"/>
      <c r="N82" s="267"/>
    </row>
    <row r="83" spans="1:14" ht="11.25">
      <c r="A83" s="264">
        <f>'place accueil 2007-tab3'!$A86</f>
        <v>75</v>
      </c>
      <c r="B83" s="260" t="s">
        <v>147</v>
      </c>
      <c r="C83" s="269">
        <f>'place accueil 2007-tab3'!$I86</f>
        <v>20996</v>
      </c>
      <c r="D83" s="266" t="str">
        <f>IF('place accueil 2007-tab3'!J86="(e)","(e)"," ")</f>
        <v> </v>
      </c>
      <c r="E83" s="267">
        <f>'place accueil 2007-tab4'!$I85</f>
        <v>3906</v>
      </c>
      <c r="F83" s="268" t="str">
        <f>IF('place accueil 2007-tab4'!J85="(e)","(e)"," ")</f>
        <v> </v>
      </c>
      <c r="G83" s="269">
        <f>'place accueil 2007-tab4'!$C85</f>
        <v>2136</v>
      </c>
      <c r="H83" s="266" t="str">
        <f>IF('place accueil 2007-tab4'!D85="(e)","(e)"," ")</f>
        <v> </v>
      </c>
      <c r="I83" s="267">
        <f>'place accueil 2007-tab5'!$K84</f>
        <v>70</v>
      </c>
      <c r="J83" s="268" t="str">
        <f>IF('place accueil 2007-tab5'!L84="(e)","(e)"," ")</f>
        <v> </v>
      </c>
      <c r="K83" s="270">
        <f t="shared" si="3"/>
        <v>27108</v>
      </c>
      <c r="L83" s="266" t="str">
        <f t="shared" si="2"/>
        <v> </v>
      </c>
      <c r="M83" s="267"/>
      <c r="N83" s="267"/>
    </row>
    <row r="84" spans="1:14" ht="11.25">
      <c r="A84" s="264">
        <f>'place accueil 2007-tab3'!$A87</f>
        <v>76</v>
      </c>
      <c r="B84" s="260" t="s">
        <v>148</v>
      </c>
      <c r="C84" s="269">
        <f>'place accueil 2007-tab3'!$I87</f>
        <v>967</v>
      </c>
      <c r="D84" s="266" t="str">
        <f>IF('place accueil 2007-tab3'!J87="(e)","(e)"," ")</f>
        <v> </v>
      </c>
      <c r="E84" s="267">
        <f>'place accueil 2007-tab4'!$I86</f>
        <v>1083</v>
      </c>
      <c r="F84" s="268" t="str">
        <f>IF('place accueil 2007-tab4'!J86="(e)","(e)"," ")</f>
        <v> </v>
      </c>
      <c r="G84" s="269">
        <f>'place accueil 2007-tab4'!$C86</f>
        <v>0</v>
      </c>
      <c r="H84" s="266" t="str">
        <f>IF('place accueil 2007-tab4'!D86="(e)","(e)"," ")</f>
        <v> </v>
      </c>
      <c r="I84" s="267">
        <f>'place accueil 2007-tab5'!$K85</f>
        <v>2095</v>
      </c>
      <c r="J84" s="268" t="str">
        <f>IF('place accueil 2007-tab5'!L85="(e)","(e)"," ")</f>
        <v> </v>
      </c>
      <c r="K84" s="270">
        <f t="shared" si="3"/>
        <v>4145</v>
      </c>
      <c r="L84" s="266" t="str">
        <f t="shared" si="2"/>
        <v> </v>
      </c>
      <c r="M84" s="267"/>
      <c r="N84" s="267"/>
    </row>
    <row r="85" spans="1:14" ht="11.25">
      <c r="A85" s="264">
        <f>'place accueil 2007-tab3'!$A88</f>
        <v>77</v>
      </c>
      <c r="B85" s="260" t="s">
        <v>149</v>
      </c>
      <c r="C85" s="269">
        <f>'place accueil 2007-tab3'!$I88</f>
        <v>1543</v>
      </c>
      <c r="D85" s="266" t="str">
        <f>IF('place accueil 2007-tab3'!J88="(e)","(e)"," ")</f>
        <v> </v>
      </c>
      <c r="E85" s="267">
        <f>'place accueil 2007-tab4'!$I87</f>
        <v>475</v>
      </c>
      <c r="F85" s="268" t="str">
        <f>IF('place accueil 2007-tab4'!J87="(e)","(e)"," ")</f>
        <v> </v>
      </c>
      <c r="G85" s="269">
        <f>'place accueil 2007-tab4'!$C87</f>
        <v>0</v>
      </c>
      <c r="H85" s="266" t="str">
        <f>IF('place accueil 2007-tab4'!D87="(e)","(e)"," ")</f>
        <v> </v>
      </c>
      <c r="I85" s="267">
        <f>'place accueil 2007-tab5'!$K86</f>
        <v>2002</v>
      </c>
      <c r="J85" s="268" t="str">
        <f>IF('place accueil 2007-tab5'!L86="(e)","(e)"," ")</f>
        <v> </v>
      </c>
      <c r="K85" s="270">
        <f t="shared" si="3"/>
        <v>4020</v>
      </c>
      <c r="L85" s="266" t="str">
        <f t="shared" si="2"/>
        <v> </v>
      </c>
      <c r="M85" s="267"/>
      <c r="N85" s="267"/>
    </row>
    <row r="86" spans="1:14" ht="11.25">
      <c r="A86" s="264">
        <f>'place accueil 2007-tab3'!$A89</f>
        <v>78</v>
      </c>
      <c r="B86" s="260" t="s">
        <v>150</v>
      </c>
      <c r="C86" s="269">
        <f>'place accueil 2007-tab3'!$I89</f>
        <v>4984.523791367251</v>
      </c>
      <c r="D86" s="266" t="str">
        <f>IF('place accueil 2007-tab3'!J89="(e)","(e)"," ")</f>
        <v>(e)</v>
      </c>
      <c r="E86" s="267">
        <f>'place accueil 2007-tab4'!$I88</f>
        <v>941</v>
      </c>
      <c r="F86" s="268" t="str">
        <f>IF('place accueil 2007-tab4'!J88="(e)","(e)"," ")</f>
        <v>(e)</v>
      </c>
      <c r="G86" s="269">
        <f>'place accueil 2007-tab4'!$C88</f>
        <v>120</v>
      </c>
      <c r="H86" s="266" t="str">
        <f>IF('place accueil 2007-tab4'!D88="(e)","(e)"," ")</f>
        <v>(e)</v>
      </c>
      <c r="I86" s="267">
        <f>'place accueil 2007-tab5'!$K87</f>
        <v>2772</v>
      </c>
      <c r="J86" s="268" t="str">
        <f>IF('place accueil 2007-tab5'!L87="(e)","(e)"," ")</f>
        <v>(e)</v>
      </c>
      <c r="K86" s="270">
        <f t="shared" si="3"/>
        <v>8817.52379136725</v>
      </c>
      <c r="L86" s="266" t="str">
        <f t="shared" si="2"/>
        <v>(e)</v>
      </c>
      <c r="M86" s="267"/>
      <c r="N86" s="267"/>
    </row>
    <row r="87" spans="1:14" ht="11.25">
      <c r="A87" s="264">
        <f>'place accueil 2007-tab3'!$A90</f>
        <v>79</v>
      </c>
      <c r="B87" s="260" t="s">
        <v>151</v>
      </c>
      <c r="C87" s="269">
        <f>'place accueil 2007-tab3'!$I90</f>
        <v>164</v>
      </c>
      <c r="D87" s="266" t="str">
        <f>IF('place accueil 2007-tab3'!J90="(e)","(e)"," ")</f>
        <v> </v>
      </c>
      <c r="E87" s="267">
        <f>'place accueil 2007-tab4'!$I89</f>
        <v>111</v>
      </c>
      <c r="F87" s="268" t="str">
        <f>IF('place accueil 2007-tab4'!J89="(e)","(e)"," ")</f>
        <v> </v>
      </c>
      <c r="G87" s="269">
        <f>'place accueil 2007-tab4'!$C89</f>
        <v>0</v>
      </c>
      <c r="H87" s="266" t="str">
        <f>IF('place accueil 2007-tab4'!D89="(e)","(e)"," ")</f>
        <v> </v>
      </c>
      <c r="I87" s="267">
        <f>'place accueil 2007-tab5'!$K88</f>
        <v>554</v>
      </c>
      <c r="J87" s="268" t="str">
        <f>IF('place accueil 2007-tab5'!L88="(e)","(e)"," ")</f>
        <v> </v>
      </c>
      <c r="K87" s="270">
        <f t="shared" si="3"/>
        <v>829</v>
      </c>
      <c r="L87" s="266" t="str">
        <f t="shared" si="2"/>
        <v> </v>
      </c>
      <c r="M87" s="267"/>
      <c r="N87" s="267"/>
    </row>
    <row r="88" spans="1:14" ht="11.25">
      <c r="A88" s="264">
        <f>'place accueil 2007-tab3'!$A91</f>
        <v>80</v>
      </c>
      <c r="B88" s="260" t="s">
        <v>152</v>
      </c>
      <c r="C88" s="269">
        <f>'place accueil 2007-tab3'!$I91</f>
        <v>0</v>
      </c>
      <c r="D88" s="266" t="str">
        <f>IF('place accueil 2007-tab3'!J91="(e)","(e)"," ")</f>
        <v> </v>
      </c>
      <c r="E88" s="267">
        <f>'place accueil 2007-tab4'!$I90</f>
        <v>25</v>
      </c>
      <c r="F88" s="268" t="str">
        <f>IF('place accueil 2007-tab4'!J90="(e)","(e)"," ")</f>
        <v> </v>
      </c>
      <c r="G88" s="269">
        <f>'place accueil 2007-tab4'!$C90</f>
        <v>61</v>
      </c>
      <c r="H88" s="266" t="str">
        <f>IF('place accueil 2007-tab4'!D90="(e)","(e)"," ")</f>
        <v> </v>
      </c>
      <c r="I88" s="267">
        <f>'place accueil 2007-tab5'!$K89</f>
        <v>1072</v>
      </c>
      <c r="J88" s="268" t="str">
        <f>IF('place accueil 2007-tab5'!L89="(e)","(e)"," ")</f>
        <v> </v>
      </c>
      <c r="K88" s="270">
        <f t="shared" si="3"/>
        <v>1158</v>
      </c>
      <c r="L88" s="266" t="str">
        <f t="shared" si="2"/>
        <v> </v>
      </c>
      <c r="M88" s="267"/>
      <c r="N88" s="267"/>
    </row>
    <row r="89" spans="1:14" ht="11.25">
      <c r="A89" s="264">
        <f>'place accueil 2007-tab3'!$A92</f>
        <v>81</v>
      </c>
      <c r="B89" s="260" t="s">
        <v>153</v>
      </c>
      <c r="C89" s="269">
        <f>'place accueil 2007-tab3'!$I92</f>
        <v>65</v>
      </c>
      <c r="D89" s="266" t="str">
        <f>IF('place accueil 2007-tab3'!J92="(e)","(e)"," ")</f>
        <v> </v>
      </c>
      <c r="E89" s="267">
        <f>'place accueil 2007-tab4'!$I91</f>
        <v>117</v>
      </c>
      <c r="F89" s="268" t="str">
        <f>IF('place accueil 2007-tab4'!J91="(e)","(e)"," ")</f>
        <v> </v>
      </c>
      <c r="G89" s="269">
        <f>'place accueil 2007-tab4'!$C91</f>
        <v>0</v>
      </c>
      <c r="H89" s="266" t="str">
        <f>IF('place accueil 2007-tab4'!D91="(e)","(e)"," ")</f>
        <v> </v>
      </c>
      <c r="I89" s="267">
        <f>'place accueil 2007-tab5'!$K90</f>
        <v>1254</v>
      </c>
      <c r="J89" s="268" t="str">
        <f>IF('place accueil 2007-tab5'!L90="(e)","(e)"," ")</f>
        <v> </v>
      </c>
      <c r="K89" s="270">
        <f t="shared" si="3"/>
        <v>1436</v>
      </c>
      <c r="L89" s="266" t="str">
        <f t="shared" si="2"/>
        <v> </v>
      </c>
      <c r="M89" s="267"/>
      <c r="N89" s="267"/>
    </row>
    <row r="90" spans="1:14" ht="11.25">
      <c r="A90" s="264">
        <f>'place accueil 2007-tab3'!$A93</f>
        <v>82</v>
      </c>
      <c r="B90" s="260" t="s">
        <v>154</v>
      </c>
      <c r="C90" s="269">
        <f>'place accueil 2007-tab3'!$I93</f>
        <v>43</v>
      </c>
      <c r="D90" s="266" t="str">
        <f>IF('place accueil 2007-tab3'!J93="(e)","(e)"," ")</f>
        <v> </v>
      </c>
      <c r="E90" s="267">
        <f>'place accueil 2007-tab4'!$I92</f>
        <v>0</v>
      </c>
      <c r="F90" s="268" t="str">
        <f>IF('place accueil 2007-tab4'!J92="(e)","(e)"," ")</f>
        <v> </v>
      </c>
      <c r="G90" s="269">
        <f>'place accueil 2007-tab4'!$C92</f>
        <v>0</v>
      </c>
      <c r="H90" s="266" t="str">
        <f>IF('place accueil 2007-tab4'!D92="(e)","(e)"," ")</f>
        <v> </v>
      </c>
      <c r="I90" s="267">
        <f>'place accueil 2007-tab5'!$K91</f>
        <v>503</v>
      </c>
      <c r="J90" s="268" t="str">
        <f>IF('place accueil 2007-tab5'!L91="(e)","(e)"," ")</f>
        <v> </v>
      </c>
      <c r="K90" s="270">
        <f t="shared" si="3"/>
        <v>546</v>
      </c>
      <c r="L90" s="266" t="str">
        <f t="shared" si="2"/>
        <v> </v>
      </c>
      <c r="M90" s="267"/>
      <c r="N90" s="267"/>
    </row>
    <row r="91" spans="1:14" ht="11.25">
      <c r="A91" s="264">
        <f>'place accueil 2007-tab3'!$A94</f>
        <v>83</v>
      </c>
      <c r="B91" s="260" t="s">
        <v>155</v>
      </c>
      <c r="C91" s="269">
        <f>'place accueil 2007-tab3'!$I94</f>
        <v>318</v>
      </c>
      <c r="D91" s="266" t="str">
        <f>IF('place accueil 2007-tab3'!J94="(e)","(e)"," ")</f>
        <v> </v>
      </c>
      <c r="E91" s="267">
        <f>'place accueil 2007-tab4'!$I93</f>
        <v>271</v>
      </c>
      <c r="F91" s="268" t="str">
        <f>IF('place accueil 2007-tab4'!J93="(e)","(e)"," ")</f>
        <v> </v>
      </c>
      <c r="G91" s="269">
        <f>'place accueil 2007-tab4'!$C93</f>
        <v>226</v>
      </c>
      <c r="H91" s="266" t="str">
        <f>IF('place accueil 2007-tab4'!D93="(e)","(e)"," ")</f>
        <v> </v>
      </c>
      <c r="I91" s="267">
        <f>'place accueil 2007-tab5'!$K92</f>
        <v>4114</v>
      </c>
      <c r="J91" s="268" t="str">
        <f>IF('place accueil 2007-tab5'!L92="(e)","(e)"," ")</f>
        <v> </v>
      </c>
      <c r="K91" s="270">
        <f t="shared" si="3"/>
        <v>4929</v>
      </c>
      <c r="L91" s="266" t="str">
        <f t="shared" si="2"/>
        <v> </v>
      </c>
      <c r="M91" s="267"/>
      <c r="N91" s="267"/>
    </row>
    <row r="92" spans="1:14" ht="11.25">
      <c r="A92" s="264">
        <f>'place accueil 2007-tab3'!$A95</f>
        <v>84</v>
      </c>
      <c r="B92" s="260" t="s">
        <v>156</v>
      </c>
      <c r="C92" s="269">
        <f>'place accueil 2007-tab3'!$I95</f>
        <v>535</v>
      </c>
      <c r="D92" s="266" t="str">
        <f>IF('place accueil 2007-tab3'!J95="(e)","(e)"," ")</f>
        <v> </v>
      </c>
      <c r="E92" s="267">
        <f>'place accueil 2007-tab4'!$I94</f>
        <v>214</v>
      </c>
      <c r="F92" s="268" t="str">
        <f>IF('place accueil 2007-tab4'!J94="(e)","(e)"," ")</f>
        <v> </v>
      </c>
      <c r="G92" s="269">
        <f>'place accueil 2007-tab4'!$C94</f>
        <v>40</v>
      </c>
      <c r="H92" s="266" t="str">
        <f>IF('place accueil 2007-tab4'!D94="(e)","(e)"," ")</f>
        <v> </v>
      </c>
      <c r="I92" s="267">
        <f>'place accueil 2007-tab5'!$K93</f>
        <v>2136</v>
      </c>
      <c r="J92" s="268" t="str">
        <f>IF('place accueil 2007-tab5'!L93="(e)","(e)"," ")</f>
        <v> </v>
      </c>
      <c r="K92" s="270">
        <f t="shared" si="3"/>
        <v>2925</v>
      </c>
      <c r="L92" s="266" t="str">
        <f t="shared" si="2"/>
        <v> </v>
      </c>
      <c r="M92" s="267"/>
      <c r="N92" s="267"/>
    </row>
    <row r="93" spans="1:14" ht="11.25">
      <c r="A93" s="264">
        <f>'place accueil 2007-tab3'!$A96</f>
        <v>85</v>
      </c>
      <c r="B93" s="260" t="s">
        <v>157</v>
      </c>
      <c r="C93" s="269">
        <f>'place accueil 2007-tab3'!$I96</f>
        <v>390</v>
      </c>
      <c r="D93" s="266" t="str">
        <f>IF('place accueil 2007-tab3'!J96="(e)","(e)"," ")</f>
        <v> </v>
      </c>
      <c r="E93" s="267">
        <f>'place accueil 2007-tab4'!$I95</f>
        <v>129</v>
      </c>
      <c r="F93" s="268" t="str">
        <f>IF('place accueil 2007-tab4'!J95="(e)","(e)"," ")</f>
        <v> </v>
      </c>
      <c r="G93" s="269">
        <f>'place accueil 2007-tab4'!$C95</f>
        <v>0</v>
      </c>
      <c r="H93" s="266" t="str">
        <f>IF('place accueil 2007-tab4'!D95="(e)","(e)"," ")</f>
        <v> </v>
      </c>
      <c r="I93" s="267">
        <f>'place accueil 2007-tab5'!$K94</f>
        <v>766</v>
      </c>
      <c r="J93" s="268" t="str">
        <f>IF('place accueil 2007-tab5'!L94="(e)","(e)"," ")</f>
        <v> </v>
      </c>
      <c r="K93" s="270">
        <f t="shared" si="3"/>
        <v>1285</v>
      </c>
      <c r="L93" s="266" t="str">
        <f t="shared" si="2"/>
        <v> </v>
      </c>
      <c r="M93" s="267"/>
      <c r="N93" s="267"/>
    </row>
    <row r="94" spans="1:14" ht="11.25">
      <c r="A94" s="264">
        <f>'place accueil 2007-tab3'!$A97</f>
        <v>86</v>
      </c>
      <c r="B94" s="260" t="s">
        <v>158</v>
      </c>
      <c r="C94" s="269">
        <f>'place accueil 2007-tab3'!$I97</f>
        <v>0</v>
      </c>
      <c r="D94" s="266" t="str">
        <f>IF('place accueil 2007-tab3'!J97="(e)","(e)"," ")</f>
        <v> </v>
      </c>
      <c r="E94" s="267">
        <f>'place accueil 2007-tab4'!$I96</f>
        <v>77</v>
      </c>
      <c r="F94" s="268" t="str">
        <f>IF('place accueil 2007-tab4'!J96="(e)","(e)"," ")</f>
        <v> </v>
      </c>
      <c r="G94" s="269">
        <f>'place accueil 2007-tab4'!$C96</f>
        <v>0</v>
      </c>
      <c r="H94" s="266" t="str">
        <f>IF('place accueil 2007-tab4'!D96="(e)","(e)"," ")</f>
        <v> </v>
      </c>
      <c r="I94" s="267">
        <f>'place accueil 2007-tab5'!$K95</f>
        <v>1259</v>
      </c>
      <c r="J94" s="268" t="str">
        <f>IF('place accueil 2007-tab5'!L95="(e)","(e)"," ")</f>
        <v> </v>
      </c>
      <c r="K94" s="270">
        <f t="shared" si="3"/>
        <v>1336</v>
      </c>
      <c r="L94" s="266" t="str">
        <f t="shared" si="2"/>
        <v> </v>
      </c>
      <c r="M94" s="267"/>
      <c r="N94" s="267"/>
    </row>
    <row r="95" spans="1:14" ht="11.25">
      <c r="A95" s="264">
        <f>'place accueil 2007-tab3'!$A98</f>
        <v>87</v>
      </c>
      <c r="B95" s="260" t="s">
        <v>159</v>
      </c>
      <c r="C95" s="269">
        <f>'place accueil 2007-tab3'!$I98</f>
        <v>0</v>
      </c>
      <c r="D95" s="266" t="str">
        <f>IF('place accueil 2007-tab3'!J98="(e)","(e)"," ")</f>
        <v> </v>
      </c>
      <c r="E95" s="267">
        <f>'place accueil 2007-tab4'!$I97</f>
        <v>8</v>
      </c>
      <c r="F95" s="268" t="str">
        <f>IF('place accueil 2007-tab4'!J97="(e)","(e)"," ")</f>
        <v> </v>
      </c>
      <c r="G95" s="269">
        <f>'place accueil 2007-tab4'!$C97</f>
        <v>0</v>
      </c>
      <c r="H95" s="266" t="str">
        <f>IF('place accueil 2007-tab4'!D97="(e)","(e)"," ")</f>
        <v> </v>
      </c>
      <c r="I95" s="267">
        <f>'place accueil 2007-tab5'!$K96</f>
        <v>1166</v>
      </c>
      <c r="J95" s="268" t="str">
        <f>IF('place accueil 2007-tab5'!L96="(e)","(e)"," ")</f>
        <v> </v>
      </c>
      <c r="K95" s="270">
        <f t="shared" si="3"/>
        <v>1174</v>
      </c>
      <c r="L95" s="266" t="str">
        <f t="shared" si="2"/>
        <v> </v>
      </c>
      <c r="M95" s="267"/>
      <c r="N95" s="267"/>
    </row>
    <row r="96" spans="1:14" ht="11.25">
      <c r="A96" s="264">
        <f>'place accueil 2007-tab3'!$A99</f>
        <v>88</v>
      </c>
      <c r="B96" s="260" t="s">
        <v>160</v>
      </c>
      <c r="C96" s="269">
        <f>'place accueil 2007-tab3'!$I99</f>
        <v>0</v>
      </c>
      <c r="D96" s="266" t="str">
        <f>IF('place accueil 2007-tab3'!J99="(e)","(e)"," ")</f>
        <v> </v>
      </c>
      <c r="E96" s="267">
        <f>'place accueil 2007-tab4'!$I98</f>
        <v>227</v>
      </c>
      <c r="F96" s="268" t="str">
        <f>IF('place accueil 2007-tab4'!J98="(e)","(e)"," ")</f>
        <v> </v>
      </c>
      <c r="G96" s="269">
        <f>'place accueil 2007-tab4'!$C98</f>
        <v>0</v>
      </c>
      <c r="H96" s="266" t="str">
        <f>IF('place accueil 2007-tab4'!D98="(e)","(e)"," ")</f>
        <v> </v>
      </c>
      <c r="I96" s="267">
        <f>'place accueil 2007-tab5'!$K97</f>
        <v>595</v>
      </c>
      <c r="J96" s="268" t="str">
        <f>IF('place accueil 2007-tab5'!L97="(e)","(e)"," ")</f>
        <v> </v>
      </c>
      <c r="K96" s="270">
        <f t="shared" si="3"/>
        <v>822</v>
      </c>
      <c r="L96" s="266" t="str">
        <f t="shared" si="2"/>
        <v> </v>
      </c>
      <c r="M96" s="267"/>
      <c r="N96" s="267"/>
    </row>
    <row r="97" spans="1:14" ht="11.25">
      <c r="A97" s="264">
        <f>'place accueil 2007-tab3'!$A100</f>
        <v>89</v>
      </c>
      <c r="B97" s="260" t="s">
        <v>161</v>
      </c>
      <c r="C97" s="269">
        <f>'place accueil 2007-tab3'!$I100</f>
        <v>305</v>
      </c>
      <c r="D97" s="266" t="str">
        <f>IF('place accueil 2007-tab3'!J100="(e)","(e)"," ")</f>
        <v> </v>
      </c>
      <c r="E97" s="267">
        <f>'place accueil 2007-tab4'!$I99</f>
        <v>281</v>
      </c>
      <c r="F97" s="268" t="str">
        <f>IF('place accueil 2007-tab4'!J99="(e)","(e)"," ")</f>
        <v> </v>
      </c>
      <c r="G97" s="269">
        <f>'place accueil 2007-tab4'!$C99</f>
        <v>0</v>
      </c>
      <c r="H97" s="266" t="str">
        <f>IF('place accueil 2007-tab4'!D99="(e)","(e)"," ")</f>
        <v> </v>
      </c>
      <c r="I97" s="267">
        <f>'place accueil 2007-tab5'!$K98</f>
        <v>484</v>
      </c>
      <c r="J97" s="268" t="str">
        <f>IF('place accueil 2007-tab5'!L98="(e)","(e)"," ")</f>
        <v> </v>
      </c>
      <c r="K97" s="270">
        <f t="shared" si="3"/>
        <v>1070</v>
      </c>
      <c r="L97" s="266" t="str">
        <f t="shared" si="2"/>
        <v> </v>
      </c>
      <c r="M97" s="267"/>
      <c r="N97" s="267"/>
    </row>
    <row r="98" spans="1:14" ht="11.25">
      <c r="A98" s="264">
        <f>'place accueil 2007-tab3'!$A101</f>
        <v>90</v>
      </c>
      <c r="B98" s="260" t="s">
        <v>162</v>
      </c>
      <c r="C98" s="269">
        <f>'place accueil 2007-tab3'!$I101</f>
        <v>332</v>
      </c>
      <c r="D98" s="266" t="str">
        <f>IF('place accueil 2007-tab3'!J101="(e)","(e)"," ")</f>
        <v> </v>
      </c>
      <c r="E98" s="267">
        <f>'place accueil 2007-tab4'!$I100</f>
        <v>94</v>
      </c>
      <c r="F98" s="268" t="str">
        <f>IF('place accueil 2007-tab4'!J100="(e)","(e)"," ")</f>
        <v> </v>
      </c>
      <c r="G98" s="269">
        <f>'place accueil 2007-tab4'!$C100</f>
        <v>0</v>
      </c>
      <c r="H98" s="266" t="str">
        <f>IF('place accueil 2007-tab4'!D100="(e)","(e)"," ")</f>
        <v> </v>
      </c>
      <c r="I98" s="267">
        <f>'place accueil 2007-tab5'!$K99</f>
        <v>161</v>
      </c>
      <c r="J98" s="268" t="str">
        <f>IF('place accueil 2007-tab5'!L99="(e)","(e)"," ")</f>
        <v> </v>
      </c>
      <c r="K98" s="270">
        <f t="shared" si="3"/>
        <v>587</v>
      </c>
      <c r="L98" s="266" t="str">
        <f t="shared" si="2"/>
        <v> </v>
      </c>
      <c r="M98" s="267"/>
      <c r="N98" s="267"/>
    </row>
    <row r="99" spans="1:14" ht="11.25">
      <c r="A99" s="264">
        <f>'place accueil 2007-tab3'!$A102</f>
        <v>91</v>
      </c>
      <c r="B99" s="260" t="s">
        <v>163</v>
      </c>
      <c r="C99" s="269">
        <f>'place accueil 2007-tab3'!$I102</f>
        <v>2899</v>
      </c>
      <c r="D99" s="266" t="str">
        <f>IF('place accueil 2007-tab3'!J102="(e)","(e)"," ")</f>
        <v> </v>
      </c>
      <c r="E99" s="267">
        <f>'place accueil 2007-tab4'!$I101</f>
        <v>1115</v>
      </c>
      <c r="F99" s="268" t="str">
        <f>IF('place accueil 2007-tab4'!J101="(e)","(e)"," ")</f>
        <v> </v>
      </c>
      <c r="G99" s="269">
        <f>'place accueil 2007-tab4'!$C101</f>
        <v>0</v>
      </c>
      <c r="H99" s="266" t="str">
        <f>IF('place accueil 2007-tab4'!D101="(e)","(e)"," ")</f>
        <v> </v>
      </c>
      <c r="I99" s="267">
        <f>'place accueil 2007-tab5'!$K100</f>
        <v>1704</v>
      </c>
      <c r="J99" s="268" t="str">
        <f>IF('place accueil 2007-tab5'!L100="(e)","(e)"," ")</f>
        <v> </v>
      </c>
      <c r="K99" s="270">
        <f t="shared" si="3"/>
        <v>5718</v>
      </c>
      <c r="L99" s="266" t="str">
        <f t="shared" si="2"/>
        <v> </v>
      </c>
      <c r="M99" s="267"/>
      <c r="N99" s="267"/>
    </row>
    <row r="100" spans="1:14" ht="11.25">
      <c r="A100" s="264">
        <f>'place accueil 2007-tab3'!$A103</f>
        <v>92</v>
      </c>
      <c r="B100" s="260" t="s">
        <v>164</v>
      </c>
      <c r="C100" s="269">
        <f>'place accueil 2007-tab3'!$I103</f>
        <v>11306</v>
      </c>
      <c r="D100" s="266" t="str">
        <f>IF('place accueil 2007-tab3'!J103="(e)","(e)"," ")</f>
        <v> </v>
      </c>
      <c r="E100" s="267">
        <f>'place accueil 2007-tab4'!$I102</f>
        <v>1425</v>
      </c>
      <c r="F100" s="268" t="str">
        <f>IF('place accueil 2007-tab4'!J102="(e)","(e)"," ")</f>
        <v> </v>
      </c>
      <c r="G100" s="269">
        <f>'place accueil 2007-tab4'!$C102</f>
        <v>1010</v>
      </c>
      <c r="H100" s="266" t="str">
        <f>IF('place accueil 2007-tab4'!D102="(e)","(e)"," ")</f>
        <v> </v>
      </c>
      <c r="I100" s="267">
        <f>'place accueil 2007-tab5'!$K101</f>
        <v>6028</v>
      </c>
      <c r="J100" s="268" t="str">
        <f>IF('place accueil 2007-tab5'!L101="(e)","(e)"," ")</f>
        <v> </v>
      </c>
      <c r="K100" s="270">
        <f t="shared" si="3"/>
        <v>19769</v>
      </c>
      <c r="L100" s="266" t="str">
        <f t="shared" si="2"/>
        <v> </v>
      </c>
      <c r="M100" s="267"/>
      <c r="N100" s="267"/>
    </row>
    <row r="101" spans="1:14" ht="11.25">
      <c r="A101" s="264">
        <f>'place accueil 2007-tab3'!$A104</f>
        <v>93</v>
      </c>
      <c r="B101" s="260" t="s">
        <v>165</v>
      </c>
      <c r="C101" s="269">
        <f>'place accueil 2007-tab3'!$I104</f>
        <v>5752</v>
      </c>
      <c r="D101" s="266" t="str">
        <f>IF('place accueil 2007-tab3'!J104="(e)","(e)"," ")</f>
        <v> </v>
      </c>
      <c r="E101" s="267">
        <f>'place accueil 2007-tab4'!$I103</f>
        <v>762</v>
      </c>
      <c r="F101" s="268" t="str">
        <f>IF('place accueil 2007-tab4'!J103="(e)","(e)"," ")</f>
        <v> </v>
      </c>
      <c r="G101" s="269">
        <f>'place accueil 2007-tab4'!$C103</f>
        <v>0</v>
      </c>
      <c r="H101" s="266" t="str">
        <f>IF('place accueil 2007-tab4'!D103="(e)","(e)"," ")</f>
        <v> </v>
      </c>
      <c r="I101" s="267">
        <f>'place accueil 2007-tab5'!$K102</f>
        <v>3376</v>
      </c>
      <c r="J101" s="268" t="str">
        <f>IF('place accueil 2007-tab5'!L102="(e)","(e)"," ")</f>
        <v> </v>
      </c>
      <c r="K101" s="270">
        <f t="shared" si="3"/>
        <v>9890</v>
      </c>
      <c r="L101" s="266" t="str">
        <f t="shared" si="2"/>
        <v> </v>
      </c>
      <c r="M101" s="267"/>
      <c r="N101" s="267"/>
    </row>
    <row r="102" spans="1:14" ht="11.25">
      <c r="A102" s="264">
        <f>'place accueil 2007-tab3'!$A105</f>
        <v>94</v>
      </c>
      <c r="B102" s="260" t="s">
        <v>166</v>
      </c>
      <c r="C102" s="269">
        <f>'place accueil 2007-tab3'!$I105</f>
        <v>8998</v>
      </c>
      <c r="D102" s="266" t="str">
        <f>IF('place accueil 2007-tab3'!J105="(e)","(e)"," ")</f>
        <v> </v>
      </c>
      <c r="E102" s="267">
        <f>'place accueil 2007-tab4'!$I104</f>
        <v>551</v>
      </c>
      <c r="F102" s="268" t="str">
        <f>IF('place accueil 2007-tab4'!J104="(e)","(e)"," ")</f>
        <v> </v>
      </c>
      <c r="G102" s="269">
        <f>'place accueil 2007-tab4'!$C104</f>
        <v>49</v>
      </c>
      <c r="H102" s="266" t="str">
        <f>IF('place accueil 2007-tab4'!D104="(e)","(e)"," ")</f>
        <v> </v>
      </c>
      <c r="I102" s="267">
        <f>'place accueil 2007-tab5'!$K103</f>
        <v>2192</v>
      </c>
      <c r="J102" s="268" t="str">
        <f>IF('place accueil 2007-tab5'!L103="(e)","(e)"," ")</f>
        <v> </v>
      </c>
      <c r="K102" s="270">
        <f t="shared" si="3"/>
        <v>11790</v>
      </c>
      <c r="L102" s="266" t="str">
        <f t="shared" si="2"/>
        <v> </v>
      </c>
      <c r="M102" s="267"/>
      <c r="N102" s="267"/>
    </row>
    <row r="103" spans="1:14" ht="11.25">
      <c r="A103" s="271">
        <f>'place accueil 2007-tab3'!$A106</f>
        <v>95</v>
      </c>
      <c r="B103" s="272" t="s">
        <v>167</v>
      </c>
      <c r="C103" s="277">
        <f>'place accueil 2007-tab3'!$I106</f>
        <v>1991</v>
      </c>
      <c r="D103" s="274" t="str">
        <f>IF('place accueil 2007-tab3'!J106="(e)","(e)"," ")</f>
        <v> </v>
      </c>
      <c r="E103" s="275">
        <f>'place accueil 2007-tab4'!$I105</f>
        <v>730</v>
      </c>
      <c r="F103" s="276" t="str">
        <f>IF('place accueil 2007-tab4'!J105="(e)","(e)"," ")</f>
        <v> </v>
      </c>
      <c r="G103" s="277">
        <f>'place accueil 2007-tab4'!$C105</f>
        <v>15</v>
      </c>
      <c r="H103" s="274" t="str">
        <f>IF('place accueil 2007-tab4'!D105="(e)","(e)"," ")</f>
        <v> </v>
      </c>
      <c r="I103" s="275">
        <f>'place accueil 2007-tab5'!$K104</f>
        <v>1504</v>
      </c>
      <c r="J103" s="276" t="str">
        <f>IF('place accueil 2007-tab5'!L104="(e)","(e)"," ")</f>
        <v> </v>
      </c>
      <c r="K103" s="278">
        <f t="shared" si="3"/>
        <v>4240</v>
      </c>
      <c r="L103" s="274" t="str">
        <f t="shared" si="2"/>
        <v> </v>
      </c>
      <c r="M103" s="267"/>
      <c r="N103" s="267"/>
    </row>
    <row r="104" spans="1:14" ht="11.25">
      <c r="A104" s="264">
        <f>'place accueil 2007-tab3'!$A107</f>
        <v>971</v>
      </c>
      <c r="B104" s="260" t="s">
        <v>168</v>
      </c>
      <c r="C104" s="269">
        <f>'place accueil 2007-tab3'!$I107</f>
        <v>2364</v>
      </c>
      <c r="D104" s="266" t="str">
        <f>IF('place accueil 2007-tab3'!J107="(e)","(e)"," ")</f>
        <v> </v>
      </c>
      <c r="E104" s="267">
        <f>'place accueil 2007-tab4'!$I106</f>
        <v>63</v>
      </c>
      <c r="F104" s="268" t="str">
        <f>IF('place accueil 2007-tab4'!J106="(e)","(e)"," ")</f>
        <v> </v>
      </c>
      <c r="G104" s="269">
        <f>'place accueil 2007-tab4'!$C106</f>
        <v>403</v>
      </c>
      <c r="H104" s="266" t="str">
        <f>IF('place accueil 2007-tab4'!D106="(e)","(e)"," ")</f>
        <v> </v>
      </c>
      <c r="I104" s="267">
        <f>'place accueil 2007-tab5'!$K105</f>
        <v>0</v>
      </c>
      <c r="J104" s="268" t="str">
        <f>IF('place accueil 2007-tab5'!L105="(e)","(e)"," ")</f>
        <v> </v>
      </c>
      <c r="K104" s="270">
        <f t="shared" si="3"/>
        <v>2830</v>
      </c>
      <c r="L104" s="266" t="str">
        <f t="shared" si="2"/>
        <v> </v>
      </c>
      <c r="M104" s="267"/>
      <c r="N104" s="267"/>
    </row>
    <row r="105" spans="1:14" ht="11.25">
      <c r="A105" s="264">
        <f>'place accueil 2007-tab3'!$A108</f>
        <v>972</v>
      </c>
      <c r="B105" s="260" t="s">
        <v>169</v>
      </c>
      <c r="C105" s="269">
        <f>'place accueil 2007-tab3'!$I108</f>
        <v>1799</v>
      </c>
      <c r="D105" s="266" t="str">
        <f>IF('place accueil 2007-tab3'!J108="(e)","(e)"," ")</f>
        <v> </v>
      </c>
      <c r="E105" s="267">
        <f>'place accueil 2007-tab4'!$I107</f>
        <v>30</v>
      </c>
      <c r="F105" s="268" t="str">
        <f>IF('place accueil 2007-tab4'!J107="(e)","(e)"," ")</f>
        <v> </v>
      </c>
      <c r="G105" s="269">
        <f>'place accueil 2007-tab4'!$C107</f>
        <v>553</v>
      </c>
      <c r="H105" s="266" t="str">
        <f>IF('place accueil 2007-tab4'!D107="(e)","(e)"," ")</f>
        <v> </v>
      </c>
      <c r="I105" s="267">
        <f>'place accueil 2007-tab5'!$K106</f>
        <v>555</v>
      </c>
      <c r="J105" s="268" t="str">
        <f>IF('place accueil 2007-tab5'!L106="(e)","(e)"," ")</f>
        <v> </v>
      </c>
      <c r="K105" s="270">
        <f t="shared" si="3"/>
        <v>2937</v>
      </c>
      <c r="L105" s="266" t="str">
        <f t="shared" si="2"/>
        <v> </v>
      </c>
      <c r="M105" s="267"/>
      <c r="N105" s="267"/>
    </row>
    <row r="106" spans="1:14" ht="11.25">
      <c r="A106" s="264">
        <f>'place accueil 2007-tab3'!$A109</f>
        <v>973</v>
      </c>
      <c r="B106" s="260" t="s">
        <v>170</v>
      </c>
      <c r="C106" s="269">
        <f>'place accueil 2007-tab3'!$I109</f>
        <v>330</v>
      </c>
      <c r="D106" s="266" t="str">
        <f>IF('place accueil 2007-tab3'!J109="(e)","(e)"," ")</f>
        <v> </v>
      </c>
      <c r="E106" s="267">
        <f>'place accueil 2007-tab4'!$I108</f>
        <v>0</v>
      </c>
      <c r="F106" s="268" t="str">
        <f>IF('place accueil 2007-tab4'!J108="(e)","(e)"," ")</f>
        <v> </v>
      </c>
      <c r="G106" s="269">
        <f>'place accueil 2007-tab4'!$C108</f>
        <v>55</v>
      </c>
      <c r="H106" s="266" t="str">
        <f>IF('place accueil 2007-tab4'!D108="(e)","(e)"," ")</f>
        <v> </v>
      </c>
      <c r="I106" s="267">
        <f>'place accueil 2007-tab5'!$K107</f>
        <v>564</v>
      </c>
      <c r="J106" s="268" t="str">
        <f>IF('place accueil 2007-tab5'!L107="(e)","(e)"," ")</f>
        <v> </v>
      </c>
      <c r="K106" s="270">
        <f t="shared" si="3"/>
        <v>949</v>
      </c>
      <c r="L106" s="266" t="str">
        <f t="shared" si="2"/>
        <v> </v>
      </c>
      <c r="M106" s="267"/>
      <c r="N106" s="267"/>
    </row>
    <row r="107" spans="1:14" ht="11.25">
      <c r="A107" s="271">
        <v>974</v>
      </c>
      <c r="B107" s="272" t="s">
        <v>171</v>
      </c>
      <c r="C107" s="277">
        <f>'place accueil 2007-tab3'!$I110</f>
        <v>1808</v>
      </c>
      <c r="D107" s="274" t="str">
        <f>IF('place accueil 2007-tab3'!J110="(e)","(e)"," ")</f>
        <v> </v>
      </c>
      <c r="E107" s="275">
        <f>'place accueil 2007-tab4'!$I109</f>
        <v>45</v>
      </c>
      <c r="F107" s="276" t="str">
        <f>IF('place accueil 2007-tab4'!J109="(e)","(e)"," ")</f>
        <v> </v>
      </c>
      <c r="G107" s="277">
        <f>'place accueil 2007-tab4'!$C109</f>
        <v>1346</v>
      </c>
      <c r="H107" s="274" t="str">
        <f>IF('place accueil 2007-tab4'!D109="(e)","(e)"," ")</f>
        <v> </v>
      </c>
      <c r="I107" s="275">
        <f>'place accueil 2007-tab5'!$K108</f>
        <v>344</v>
      </c>
      <c r="J107" s="276" t="str">
        <f>IF('place accueil 2007-tab5'!L108="(e)","(e)"," ")</f>
        <v> </v>
      </c>
      <c r="K107" s="278">
        <f t="shared" si="3"/>
        <v>3543</v>
      </c>
      <c r="L107" s="274" t="str">
        <f t="shared" si="2"/>
        <v> </v>
      </c>
      <c r="M107" s="267"/>
      <c r="N107" s="267"/>
    </row>
    <row r="108" spans="3:12" ht="11.25">
      <c r="C108" s="287"/>
      <c r="D108" s="288"/>
      <c r="E108" s="289"/>
      <c r="F108" s="290"/>
      <c r="G108" s="289"/>
      <c r="H108" s="288"/>
      <c r="I108" s="289"/>
      <c r="J108" s="288"/>
      <c r="K108" s="260"/>
      <c r="L108" s="291"/>
    </row>
    <row r="109" spans="1:12" ht="11.25">
      <c r="A109" s="554" t="s">
        <v>172</v>
      </c>
      <c r="B109" s="555"/>
      <c r="C109" s="292">
        <f>SUM(C5:C103)</f>
        <v>90781.52379136725</v>
      </c>
      <c r="D109" s="293"/>
      <c r="E109" s="294">
        <f>SUM(E5:E103)</f>
        <v>35148.19143937547</v>
      </c>
      <c r="F109" s="295"/>
      <c r="G109" s="292">
        <f>SUM(G5:G103)</f>
        <v>7423</v>
      </c>
      <c r="H109" s="293"/>
      <c r="I109" s="294">
        <f>SUM(I5:I103)</f>
        <v>136591</v>
      </c>
      <c r="J109" s="295"/>
      <c r="K109" s="292">
        <f>SUM(K5:K103)</f>
        <v>269943.7152307427</v>
      </c>
      <c r="L109" s="296"/>
    </row>
    <row r="110" spans="1:12" ht="12.75" customHeight="1">
      <c r="A110" s="556" t="s">
        <v>173</v>
      </c>
      <c r="B110" s="557"/>
      <c r="C110" s="265">
        <f>SUM(C104:C107)</f>
        <v>6301</v>
      </c>
      <c r="D110" s="297"/>
      <c r="E110" s="298">
        <f>SUM(E104:E107)</f>
        <v>138</v>
      </c>
      <c r="F110" s="288"/>
      <c r="G110" s="265">
        <f>SUM(G104:G107)</f>
        <v>2357</v>
      </c>
      <c r="H110" s="297"/>
      <c r="I110" s="298">
        <f>SUM(I104:I107)</f>
        <v>1463</v>
      </c>
      <c r="J110" s="288"/>
      <c r="K110" s="265">
        <f>SUM(K104:K107)</f>
        <v>10259</v>
      </c>
      <c r="L110" s="266"/>
    </row>
    <row r="111" spans="1:12" ht="11.25">
      <c r="A111" s="558" t="s">
        <v>174</v>
      </c>
      <c r="B111" s="559"/>
      <c r="C111" s="273">
        <f>C109+C110</f>
        <v>97082.52379136725</v>
      </c>
      <c r="D111" s="299"/>
      <c r="E111" s="300">
        <f>E109+E110</f>
        <v>35286.19143937547</v>
      </c>
      <c r="F111" s="301"/>
      <c r="G111" s="273">
        <f>G109+G110</f>
        <v>9780</v>
      </c>
      <c r="H111" s="299"/>
      <c r="I111" s="300">
        <f>I109+I110</f>
        <v>138054</v>
      </c>
      <c r="J111" s="301"/>
      <c r="K111" s="273">
        <f>K109+K110</f>
        <v>280202.7152307427</v>
      </c>
      <c r="L111" s="274"/>
    </row>
    <row r="112" spans="1:12" ht="11.25">
      <c r="A112" s="549" t="s">
        <v>181</v>
      </c>
      <c r="B112" s="549"/>
      <c r="C112" s="260"/>
      <c r="D112" s="291"/>
      <c r="E112" s="260"/>
      <c r="F112" s="291"/>
      <c r="G112" s="260"/>
      <c r="H112" s="291"/>
      <c r="I112" s="260"/>
      <c r="J112" s="291"/>
      <c r="K112" s="260"/>
      <c r="L112" s="291"/>
    </row>
    <row r="113" spans="1:12" ht="11.25">
      <c r="A113" s="260"/>
      <c r="B113" s="302"/>
      <c r="C113" s="302"/>
      <c r="D113" s="303"/>
      <c r="E113" s="302"/>
      <c r="F113" s="303"/>
      <c r="G113" s="302"/>
      <c r="H113" s="303"/>
      <c r="I113" s="302"/>
      <c r="J113" s="303"/>
      <c r="K113" s="304"/>
      <c r="L113" s="305"/>
    </row>
    <row r="114" spans="1:12" ht="11.25">
      <c r="A114" s="260"/>
      <c r="B114" s="302"/>
      <c r="C114" s="302"/>
      <c r="D114" s="303"/>
      <c r="E114" s="302"/>
      <c r="F114" s="303"/>
      <c r="G114" s="302"/>
      <c r="H114" s="303"/>
      <c r="I114" s="302"/>
      <c r="J114" s="303"/>
      <c r="K114" s="302"/>
      <c r="L114" s="303"/>
    </row>
    <row r="115" spans="1:12" ht="11.25">
      <c r="A115" s="260"/>
      <c r="B115" s="260"/>
      <c r="C115" s="260"/>
      <c r="D115" s="291"/>
      <c r="E115" s="260"/>
      <c r="F115" s="291"/>
      <c r="G115" s="260"/>
      <c r="H115" s="291"/>
      <c r="I115" s="260"/>
      <c r="J115" s="291"/>
      <c r="K115" s="260"/>
      <c r="L115" s="291"/>
    </row>
    <row r="116" spans="1:12" ht="11.25">
      <c r="A116" s="260"/>
      <c r="B116" s="260"/>
      <c r="C116" s="260"/>
      <c r="D116" s="291"/>
      <c r="E116" s="260"/>
      <c r="F116" s="291"/>
      <c r="G116" s="260"/>
      <c r="H116" s="291"/>
      <c r="I116" s="260"/>
      <c r="J116" s="291"/>
      <c r="K116" s="280"/>
      <c r="L116" s="291"/>
    </row>
    <row r="117" spans="1:12" ht="11.25">
      <c r="A117" s="260"/>
      <c r="B117" s="260"/>
      <c r="C117" s="260"/>
      <c r="D117" s="291"/>
      <c r="E117" s="260"/>
      <c r="F117" s="291"/>
      <c r="G117" s="260"/>
      <c r="H117" s="291"/>
      <c r="I117" s="260"/>
      <c r="J117" s="291"/>
      <c r="K117" s="280"/>
      <c r="L117" s="291"/>
    </row>
    <row r="118" spans="1:12" ht="11.25">
      <c r="A118" s="260"/>
      <c r="B118" s="260"/>
      <c r="C118" s="260"/>
      <c r="D118" s="291"/>
      <c r="E118" s="260"/>
      <c r="F118" s="291"/>
      <c r="G118" s="260"/>
      <c r="H118" s="291"/>
      <c r="I118" s="260"/>
      <c r="J118" s="291"/>
      <c r="K118" s="280"/>
      <c r="L118" s="291"/>
    </row>
    <row r="119" spans="1:12" ht="11.25">
      <c r="A119" s="260"/>
      <c r="B119" s="260"/>
      <c r="C119" s="260"/>
      <c r="D119" s="291"/>
      <c r="E119" s="260"/>
      <c r="F119" s="291"/>
      <c r="G119" s="260"/>
      <c r="H119" s="291"/>
      <c r="I119" s="260"/>
      <c r="J119" s="291"/>
      <c r="K119" s="280"/>
      <c r="L119" s="291"/>
    </row>
    <row r="120" spans="1:12" ht="11.25">
      <c r="A120" s="260"/>
      <c r="B120" s="260"/>
      <c r="C120" s="260"/>
      <c r="D120" s="291"/>
      <c r="E120" s="260"/>
      <c r="F120" s="291"/>
      <c r="G120" s="260"/>
      <c r="H120" s="291"/>
      <c r="I120" s="260"/>
      <c r="J120" s="291"/>
      <c r="K120" s="280"/>
      <c r="L120" s="291"/>
    </row>
    <row r="121" spans="1:12" ht="11.25">
      <c r="A121" s="260"/>
      <c r="B121" s="260"/>
      <c r="C121" s="260"/>
      <c r="D121" s="291"/>
      <c r="E121" s="260"/>
      <c r="F121" s="291"/>
      <c r="G121" s="260"/>
      <c r="H121" s="291"/>
      <c r="I121" s="260"/>
      <c r="J121" s="291"/>
      <c r="K121" s="280"/>
      <c r="L121" s="291"/>
    </row>
    <row r="122" spans="1:12" ht="11.25">
      <c r="A122" s="260"/>
      <c r="B122" s="260"/>
      <c r="C122" s="260"/>
      <c r="D122" s="291"/>
      <c r="E122" s="260"/>
      <c r="F122" s="291"/>
      <c r="G122" s="260"/>
      <c r="H122" s="291"/>
      <c r="I122" s="260"/>
      <c r="J122" s="291"/>
      <c r="K122" s="280"/>
      <c r="L122" s="291"/>
    </row>
    <row r="123" spans="1:12" ht="11.25">
      <c r="A123" s="260"/>
      <c r="B123" s="260"/>
      <c r="C123" s="260"/>
      <c r="D123" s="291"/>
      <c r="E123" s="260"/>
      <c r="F123" s="291"/>
      <c r="G123" s="260"/>
      <c r="H123" s="291"/>
      <c r="I123" s="260"/>
      <c r="J123" s="291"/>
      <c r="K123" s="280"/>
      <c r="L123" s="291"/>
    </row>
    <row r="124" spans="1:12" ht="11.25">
      <c r="A124" s="260"/>
      <c r="B124" s="260"/>
      <c r="C124" s="260"/>
      <c r="D124" s="291"/>
      <c r="E124" s="260"/>
      <c r="F124" s="291"/>
      <c r="G124" s="260"/>
      <c r="H124" s="291"/>
      <c r="I124" s="260"/>
      <c r="J124" s="291"/>
      <c r="K124" s="280"/>
      <c r="L124" s="291"/>
    </row>
    <row r="125" spans="1:12" ht="11.25">
      <c r="A125" s="260"/>
      <c r="B125" s="260"/>
      <c r="C125" s="260"/>
      <c r="D125" s="291"/>
      <c r="E125" s="260"/>
      <c r="F125" s="291"/>
      <c r="G125" s="260"/>
      <c r="H125" s="291"/>
      <c r="I125" s="260"/>
      <c r="J125" s="291"/>
      <c r="K125" s="280"/>
      <c r="L125" s="291"/>
    </row>
    <row r="126" spans="1:12" ht="11.25">
      <c r="A126" s="260"/>
      <c r="B126" s="260"/>
      <c r="C126" s="260"/>
      <c r="D126" s="291"/>
      <c r="E126" s="260"/>
      <c r="F126" s="291"/>
      <c r="G126" s="260"/>
      <c r="H126" s="291"/>
      <c r="I126" s="260"/>
      <c r="J126" s="291"/>
      <c r="K126" s="280"/>
      <c r="L126" s="291"/>
    </row>
    <row r="127" spans="1:12" ht="11.25">
      <c r="A127" s="260"/>
      <c r="B127" s="260"/>
      <c r="C127" s="260"/>
      <c r="D127" s="291"/>
      <c r="E127" s="260"/>
      <c r="F127" s="291"/>
      <c r="G127" s="260"/>
      <c r="H127" s="291"/>
      <c r="I127" s="260"/>
      <c r="J127" s="291"/>
      <c r="K127" s="280"/>
      <c r="L127" s="291"/>
    </row>
    <row r="128" spans="1:12" ht="11.25">
      <c r="A128" s="260"/>
      <c r="B128" s="260"/>
      <c r="C128" s="260"/>
      <c r="D128" s="291"/>
      <c r="E128" s="260"/>
      <c r="F128" s="291"/>
      <c r="G128" s="260"/>
      <c r="H128" s="291"/>
      <c r="I128" s="260"/>
      <c r="J128" s="291"/>
      <c r="K128" s="280"/>
      <c r="L128" s="291"/>
    </row>
    <row r="129" spans="1:12" ht="11.25">
      <c r="A129" s="260"/>
      <c r="B129" s="260"/>
      <c r="C129" s="260"/>
      <c r="D129" s="291"/>
      <c r="E129" s="260"/>
      <c r="F129" s="291"/>
      <c r="G129" s="260"/>
      <c r="H129" s="291"/>
      <c r="I129" s="260"/>
      <c r="J129" s="291"/>
      <c r="K129" s="280"/>
      <c r="L129" s="291"/>
    </row>
    <row r="130" spans="1:12" ht="11.25">
      <c r="A130" s="260"/>
      <c r="B130" s="260"/>
      <c r="C130" s="260"/>
      <c r="D130" s="291"/>
      <c r="E130" s="260"/>
      <c r="F130" s="291"/>
      <c r="G130" s="260"/>
      <c r="H130" s="291"/>
      <c r="I130" s="260"/>
      <c r="J130" s="291"/>
      <c r="K130" s="280"/>
      <c r="L130" s="291"/>
    </row>
    <row r="131" spans="1:12" ht="11.25">
      <c r="A131" s="260"/>
      <c r="B131" s="260"/>
      <c r="C131" s="260"/>
      <c r="D131" s="291"/>
      <c r="E131" s="260"/>
      <c r="F131" s="291"/>
      <c r="G131" s="260"/>
      <c r="H131" s="291"/>
      <c r="I131" s="260"/>
      <c r="J131" s="291"/>
      <c r="K131" s="280"/>
      <c r="L131" s="291"/>
    </row>
    <row r="132" spans="1:12" ht="11.25">
      <c r="A132" s="260"/>
      <c r="B132" s="260"/>
      <c r="C132" s="260"/>
      <c r="D132" s="291"/>
      <c r="E132" s="260"/>
      <c r="F132" s="291"/>
      <c r="G132" s="260"/>
      <c r="H132" s="291"/>
      <c r="I132" s="260"/>
      <c r="J132" s="291"/>
      <c r="K132" s="280"/>
      <c r="L132" s="291"/>
    </row>
    <row r="133" spans="1:12" ht="11.25">
      <c r="A133" s="260"/>
      <c r="B133" s="260"/>
      <c r="C133" s="260"/>
      <c r="D133" s="291"/>
      <c r="E133" s="260"/>
      <c r="F133" s="291"/>
      <c r="G133" s="260"/>
      <c r="H133" s="291"/>
      <c r="I133" s="260"/>
      <c r="J133" s="291"/>
      <c r="K133" s="280"/>
      <c r="L133" s="291"/>
    </row>
    <row r="134" spans="1:12" ht="11.25">
      <c r="A134" s="260"/>
      <c r="B134" s="260"/>
      <c r="C134" s="260"/>
      <c r="D134" s="291"/>
      <c r="E134" s="260"/>
      <c r="F134" s="291"/>
      <c r="G134" s="260"/>
      <c r="H134" s="291"/>
      <c r="I134" s="260"/>
      <c r="J134" s="291"/>
      <c r="K134" s="280"/>
      <c r="L134" s="291"/>
    </row>
    <row r="135" spans="1:12" ht="11.25">
      <c r="A135" s="260"/>
      <c r="B135" s="260"/>
      <c r="C135" s="260"/>
      <c r="D135" s="291"/>
      <c r="E135" s="260"/>
      <c r="F135" s="291"/>
      <c r="G135" s="260"/>
      <c r="H135" s="291"/>
      <c r="I135" s="260"/>
      <c r="J135" s="291"/>
      <c r="K135" s="280"/>
      <c r="L135" s="291"/>
    </row>
    <row r="136" spans="1:12" ht="11.25">
      <c r="A136" s="260"/>
      <c r="B136" s="260"/>
      <c r="C136" s="260"/>
      <c r="D136" s="291"/>
      <c r="E136" s="260"/>
      <c r="F136" s="291"/>
      <c r="G136" s="260"/>
      <c r="H136" s="291"/>
      <c r="I136" s="260"/>
      <c r="J136" s="291"/>
      <c r="K136" s="280"/>
      <c r="L136" s="291"/>
    </row>
    <row r="137" spans="1:12" ht="11.25">
      <c r="A137" s="260"/>
      <c r="B137" s="260"/>
      <c r="C137" s="260"/>
      <c r="D137" s="291"/>
      <c r="E137" s="260"/>
      <c r="F137" s="291"/>
      <c r="G137" s="260"/>
      <c r="H137" s="291"/>
      <c r="I137" s="260"/>
      <c r="J137" s="291"/>
      <c r="K137" s="280"/>
      <c r="L137" s="291"/>
    </row>
    <row r="138" spans="1:12" ht="11.25">
      <c r="A138" s="260"/>
      <c r="B138" s="260"/>
      <c r="C138" s="260"/>
      <c r="D138" s="291"/>
      <c r="E138" s="260"/>
      <c r="F138" s="291"/>
      <c r="G138" s="260"/>
      <c r="H138" s="291"/>
      <c r="I138" s="260"/>
      <c r="J138" s="291"/>
      <c r="K138" s="260"/>
      <c r="L138" s="291"/>
    </row>
    <row r="139" spans="1:12" ht="11.25">
      <c r="A139" s="260"/>
      <c r="B139" s="260"/>
      <c r="C139" s="260"/>
      <c r="D139" s="291"/>
      <c r="E139" s="260"/>
      <c r="F139" s="291"/>
      <c r="G139" s="260"/>
      <c r="H139" s="291"/>
      <c r="I139" s="260"/>
      <c r="J139" s="291"/>
      <c r="K139" s="260"/>
      <c r="L139" s="291"/>
    </row>
    <row r="140" spans="1:12" ht="11.25">
      <c r="A140" s="260"/>
      <c r="B140" s="260"/>
      <c r="C140" s="260"/>
      <c r="D140" s="291"/>
      <c r="E140" s="260"/>
      <c r="F140" s="291"/>
      <c r="G140" s="260"/>
      <c r="H140" s="291"/>
      <c r="I140" s="260"/>
      <c r="J140" s="291"/>
      <c r="K140" s="260"/>
      <c r="L140" s="291"/>
    </row>
    <row r="141" spans="1:12" ht="11.25">
      <c r="A141" s="260"/>
      <c r="B141" s="260"/>
      <c r="C141" s="260"/>
      <c r="D141" s="291"/>
      <c r="E141" s="260"/>
      <c r="F141" s="291"/>
      <c r="G141" s="260"/>
      <c r="H141" s="291"/>
      <c r="I141" s="260"/>
      <c r="J141" s="291"/>
      <c r="K141" s="260"/>
      <c r="L141" s="291"/>
    </row>
    <row r="142" spans="1:12" ht="11.25">
      <c r="A142" s="260"/>
      <c r="B142" s="260"/>
      <c r="C142" s="260"/>
      <c r="D142" s="291"/>
      <c r="E142" s="260"/>
      <c r="F142" s="291"/>
      <c r="G142" s="260"/>
      <c r="H142" s="291"/>
      <c r="I142" s="260"/>
      <c r="J142" s="291"/>
      <c r="K142" s="260"/>
      <c r="L142" s="291"/>
    </row>
    <row r="143" spans="1:12" ht="11.25">
      <c r="A143" s="260"/>
      <c r="B143" s="260"/>
      <c r="C143" s="260"/>
      <c r="D143" s="291"/>
      <c r="E143" s="260"/>
      <c r="F143" s="291"/>
      <c r="G143" s="260"/>
      <c r="H143" s="291"/>
      <c r="I143" s="260"/>
      <c r="J143" s="291"/>
      <c r="K143" s="267"/>
      <c r="L143" s="268"/>
    </row>
    <row r="144" ht="11.25">
      <c r="L144" s="291"/>
    </row>
    <row r="145" ht="11.25">
      <c r="L145" s="291"/>
    </row>
    <row r="146" ht="11.25">
      <c r="L146" s="291"/>
    </row>
    <row r="147" ht="11.25">
      <c r="L147" s="291"/>
    </row>
    <row r="148" ht="11.25">
      <c r="L148" s="291"/>
    </row>
    <row r="149" ht="11.25">
      <c r="L149" s="291"/>
    </row>
    <row r="150" ht="11.25">
      <c r="L150" s="291"/>
    </row>
    <row r="151" ht="11.25">
      <c r="L151" s="291"/>
    </row>
    <row r="152" ht="11.25">
      <c r="L152" s="291"/>
    </row>
    <row r="153" ht="11.25">
      <c r="L153" s="291"/>
    </row>
    <row r="154" ht="11.25">
      <c r="L154" s="291"/>
    </row>
    <row r="155" ht="11.25">
      <c r="L155" s="291"/>
    </row>
    <row r="156" ht="11.25">
      <c r="L156" s="291"/>
    </row>
    <row r="157" ht="11.25">
      <c r="L157" s="291"/>
    </row>
    <row r="158" ht="11.25">
      <c r="L158" s="291"/>
    </row>
    <row r="159" ht="11.25">
      <c r="L159" s="291"/>
    </row>
    <row r="160" ht="11.25">
      <c r="L160" s="291"/>
    </row>
    <row r="161" ht="11.25">
      <c r="L161" s="291"/>
    </row>
    <row r="162" ht="11.25">
      <c r="L162" s="291"/>
    </row>
    <row r="163" ht="11.25">
      <c r="L163" s="291"/>
    </row>
    <row r="164" ht="11.25">
      <c r="L164" s="291"/>
    </row>
    <row r="165" ht="11.25">
      <c r="L165" s="291"/>
    </row>
    <row r="166" ht="11.25">
      <c r="L166" s="291"/>
    </row>
    <row r="167" ht="11.25">
      <c r="L167" s="291"/>
    </row>
    <row r="168" ht="11.25">
      <c r="L168" s="291"/>
    </row>
    <row r="169" ht="11.25">
      <c r="L169" s="291"/>
    </row>
    <row r="170" ht="11.25">
      <c r="L170" s="291"/>
    </row>
    <row r="171" ht="11.25">
      <c r="L171" s="291"/>
    </row>
    <row r="172" ht="11.25">
      <c r="L172" s="291"/>
    </row>
    <row r="173" ht="11.25">
      <c r="L173" s="291"/>
    </row>
    <row r="174" ht="11.25">
      <c r="L174" s="291"/>
    </row>
    <row r="175" ht="11.25">
      <c r="L175" s="291"/>
    </row>
    <row r="176" ht="11.25">
      <c r="L176" s="291"/>
    </row>
    <row r="177" ht="11.25">
      <c r="L177" s="291"/>
    </row>
    <row r="178" ht="11.25">
      <c r="L178" s="291"/>
    </row>
    <row r="179" ht="11.25">
      <c r="L179" s="291"/>
    </row>
  </sheetData>
  <sheetProtection/>
  <mergeCells count="19">
    <mergeCell ref="A1:L1"/>
    <mergeCell ref="C3:L3"/>
    <mergeCell ref="I4:J4"/>
    <mergeCell ref="K4:L4"/>
    <mergeCell ref="K60:L60"/>
    <mergeCell ref="C4:D4"/>
    <mergeCell ref="E4:F4"/>
    <mergeCell ref="G4:H4"/>
    <mergeCell ref="C60:D60"/>
    <mergeCell ref="E60:F60"/>
    <mergeCell ref="G60:H60"/>
    <mergeCell ref="I60:J60"/>
    <mergeCell ref="A112:B112"/>
    <mergeCell ref="A4:B4"/>
    <mergeCell ref="A60:B60"/>
    <mergeCell ref="A58:B58"/>
    <mergeCell ref="A109:B109"/>
    <mergeCell ref="A110:B110"/>
    <mergeCell ref="A111:B111"/>
  </mergeCells>
  <printOptions horizontalCentered="1"/>
  <pageMargins left="0.7874015748031497" right="0.7874015748031497" top="0.1968503937007874" bottom="0.1968503937007874" header="0.5118110236220472" footer="0.5118110236220472"/>
  <pageSetup horizontalDpi="300" verticalDpi="300" orientation="portrait" paperSize="9" r:id="rId1"/>
  <rowBreaks count="1" manualBreakCount="1">
    <brk id="58" max="255" man="1"/>
  </rowBreaks>
  <ignoredErrors>
    <ignoredError sqref="K5:K57 K61:K159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H134"/>
  <sheetViews>
    <sheetView zoomScaleSheetLayoutView="100" zoomScalePageLayoutView="0" workbookViewId="0" topLeftCell="A1">
      <selection activeCell="A1" sqref="A1:F1"/>
    </sheetView>
  </sheetViews>
  <sheetFormatPr defaultColWidth="11.421875" defaultRowHeight="12.75"/>
  <cols>
    <col min="1" max="1" width="4.00390625" style="259" customWidth="1"/>
    <col min="2" max="2" width="23.8515625" style="259" customWidth="1"/>
    <col min="3" max="6" width="11.00390625" style="259" customWidth="1"/>
    <col min="7" max="16384" width="11.421875" style="259" customWidth="1"/>
  </cols>
  <sheetData>
    <row r="1" spans="1:6" ht="11.25">
      <c r="A1" s="578" t="s">
        <v>199</v>
      </c>
      <c r="B1" s="578"/>
      <c r="C1" s="578"/>
      <c r="D1" s="578"/>
      <c r="E1" s="578"/>
      <c r="F1" s="578"/>
    </row>
    <row r="2" spans="1:6" ht="15" customHeight="1">
      <c r="A2" s="260"/>
      <c r="B2" s="260"/>
      <c r="C2" s="308"/>
      <c r="D2" s="308"/>
      <c r="E2" s="308"/>
      <c r="F2" s="308"/>
    </row>
    <row r="3" spans="1:6" s="263" customFormat="1" ht="52.5" customHeight="1">
      <c r="A3" s="550" t="s">
        <v>64</v>
      </c>
      <c r="B3" s="551"/>
      <c r="C3" s="309" t="s">
        <v>200</v>
      </c>
      <c r="D3" s="261" t="s">
        <v>201</v>
      </c>
      <c r="E3" s="310" t="s">
        <v>202</v>
      </c>
      <c r="F3" s="262" t="s">
        <v>18</v>
      </c>
    </row>
    <row r="4" spans="1:8" ht="11.25">
      <c r="A4" s="264">
        <f>'place accueil 2007-tab3'!$A6</f>
        <v>1</v>
      </c>
      <c r="B4" s="260" t="s">
        <v>69</v>
      </c>
      <c r="C4" s="311">
        <v>7.648999340224323</v>
      </c>
      <c r="D4" s="312">
        <v>0.9676709918627667</v>
      </c>
      <c r="E4" s="311">
        <v>57.260978159978606</v>
      </c>
      <c r="F4" s="313">
        <v>65.8776484920657</v>
      </c>
      <c r="G4" s="267"/>
      <c r="H4" s="267"/>
    </row>
    <row r="5" spans="1:8" ht="11.25">
      <c r="A5" s="264">
        <f>'place accueil 2007-tab3'!$A7</f>
        <v>2</v>
      </c>
      <c r="B5" s="260" t="s">
        <v>70</v>
      </c>
      <c r="C5" s="311">
        <v>2.691300552807681</v>
      </c>
      <c r="D5" s="312">
        <v>1.3092813500145475</v>
      </c>
      <c r="E5" s="311">
        <v>32.451908336230034</v>
      </c>
      <c r="F5" s="313">
        <v>36.45249023905227</v>
      </c>
      <c r="G5" s="267"/>
      <c r="H5" s="267"/>
    </row>
    <row r="6" spans="1:8" ht="11.25">
      <c r="A6" s="264">
        <f>'place accueil 2007-tab3'!$A8</f>
        <v>3</v>
      </c>
      <c r="B6" s="260" t="s">
        <v>71</v>
      </c>
      <c r="C6" s="311">
        <v>5.9721950264343056</v>
      </c>
      <c r="D6" s="312">
        <v>2.457411396122968</v>
      </c>
      <c r="E6" s="311">
        <v>46.78930378792049</v>
      </c>
      <c r="F6" s="313">
        <v>55.218910210477766</v>
      </c>
      <c r="G6" s="267"/>
      <c r="H6" s="267"/>
    </row>
    <row r="7" spans="1:8" ht="11.25">
      <c r="A7" s="264">
        <f>'place accueil 2007-tab3'!$A9</f>
        <v>4</v>
      </c>
      <c r="B7" s="260" t="s">
        <v>72</v>
      </c>
      <c r="C7" s="311">
        <v>17.871986699916874</v>
      </c>
      <c r="D7" s="312">
        <v>1.2676641729010805</v>
      </c>
      <c r="E7" s="311">
        <v>14.241606867185777</v>
      </c>
      <c r="F7" s="313">
        <v>33.38125774000373</v>
      </c>
      <c r="G7" s="267"/>
      <c r="H7" s="267"/>
    </row>
    <row r="8" spans="1:8" ht="11.25">
      <c r="A8" s="264">
        <v>5</v>
      </c>
      <c r="B8" s="260" t="s">
        <v>73</v>
      </c>
      <c r="C8" s="311">
        <v>14.874031007751936</v>
      </c>
      <c r="D8" s="312">
        <v>2.1802325581395348</v>
      </c>
      <c r="E8" s="311">
        <v>19.48513846917473</v>
      </c>
      <c r="F8" s="313">
        <v>36.5394020350662</v>
      </c>
      <c r="G8" s="267"/>
      <c r="H8" s="267"/>
    </row>
    <row r="9" spans="1:8" ht="11.25">
      <c r="A9" s="264">
        <f>'place accueil 2007-tab3'!$A11</f>
        <v>6</v>
      </c>
      <c r="B9" s="260" t="s">
        <v>74</v>
      </c>
      <c r="C9" s="311">
        <v>16.409369970793346</v>
      </c>
      <c r="D9" s="312">
        <v>3.7462001549740713</v>
      </c>
      <c r="E9" s="311">
        <v>13.11572168666194</v>
      </c>
      <c r="F9" s="313">
        <v>33.27129181242937</v>
      </c>
      <c r="G9" s="267"/>
      <c r="H9" s="267"/>
    </row>
    <row r="10" spans="1:8" ht="11.25">
      <c r="A10" s="264">
        <f>'place accueil 2007-tab3'!$A12</f>
        <v>7</v>
      </c>
      <c r="B10" s="260" t="s">
        <v>75</v>
      </c>
      <c r="C10" s="311">
        <v>9.39241917502787</v>
      </c>
      <c r="D10" s="312">
        <v>0.929022668153103</v>
      </c>
      <c r="E10" s="311">
        <v>27.96675008864017</v>
      </c>
      <c r="F10" s="313">
        <v>38.288191931821146</v>
      </c>
      <c r="G10" s="267"/>
      <c r="H10" s="267"/>
    </row>
    <row r="11" spans="1:8" ht="11.25">
      <c r="A11" s="264">
        <f>'place accueil 2007-tab3'!$A13</f>
        <v>8</v>
      </c>
      <c r="B11" s="260" t="s">
        <v>76</v>
      </c>
      <c r="C11" s="311">
        <v>5.357142857142857</v>
      </c>
      <c r="D11" s="312">
        <v>1.154891304347826</v>
      </c>
      <c r="E11" s="311">
        <v>26.011679286649343</v>
      </c>
      <c r="F11" s="313">
        <v>32.52371344814003</v>
      </c>
      <c r="G11" s="267"/>
      <c r="H11" s="267"/>
    </row>
    <row r="12" spans="1:8" ht="11.25">
      <c r="A12" s="264">
        <f>'place accueil 2007-tab3'!$A14</f>
        <v>9</v>
      </c>
      <c r="B12" s="260" t="s">
        <v>77</v>
      </c>
      <c r="C12" s="311">
        <v>7.306711979609176</v>
      </c>
      <c r="D12" s="312">
        <v>5.395072217502124</v>
      </c>
      <c r="E12" s="311">
        <v>21.524597136907804</v>
      </c>
      <c r="F12" s="313">
        <v>34.22638133401911</v>
      </c>
      <c r="G12" s="267"/>
      <c r="H12" s="267"/>
    </row>
    <row r="13" spans="1:8" ht="11.25">
      <c r="A13" s="264">
        <f>'place accueil 2007-tab3'!$A15</f>
        <v>10</v>
      </c>
      <c r="B13" s="260" t="s">
        <v>78</v>
      </c>
      <c r="C13" s="311">
        <v>7.002325165444464</v>
      </c>
      <c r="D13" s="312">
        <v>2.736540869254158</v>
      </c>
      <c r="E13" s="311">
        <v>24.563416223586035</v>
      </c>
      <c r="F13" s="313">
        <v>34.302282258284656</v>
      </c>
      <c r="G13" s="267"/>
      <c r="H13" s="267"/>
    </row>
    <row r="14" spans="1:8" ht="11.25">
      <c r="A14" s="264">
        <f>'place accueil 2007-tab3'!$A16</f>
        <v>11</v>
      </c>
      <c r="B14" s="260" t="s">
        <v>79</v>
      </c>
      <c r="C14" s="311">
        <v>9.146172975960209</v>
      </c>
      <c r="D14" s="312">
        <v>0.9394860458690245</v>
      </c>
      <c r="E14" s="311">
        <v>17.430874987173627</v>
      </c>
      <c r="F14" s="313">
        <v>27.516534009002864</v>
      </c>
      <c r="G14" s="267"/>
      <c r="H14" s="267"/>
    </row>
    <row r="15" spans="1:8" ht="11.25">
      <c r="A15" s="264">
        <f>'place accueil 2007-tab3'!$A17</f>
        <v>12</v>
      </c>
      <c r="B15" s="260" t="s">
        <v>80</v>
      </c>
      <c r="C15" s="311">
        <v>7.879140034863452</v>
      </c>
      <c r="D15" s="312">
        <v>1.5107495642068565</v>
      </c>
      <c r="E15" s="311">
        <v>32.5873597884658</v>
      </c>
      <c r="F15" s="313">
        <v>41.977249387536105</v>
      </c>
      <c r="G15" s="267"/>
      <c r="H15" s="267"/>
    </row>
    <row r="16" spans="1:8" ht="11.25">
      <c r="A16" s="264">
        <f>'place accueil 2007-tab3'!$A18</f>
        <v>13</v>
      </c>
      <c r="B16" s="260" t="s">
        <v>81</v>
      </c>
      <c r="C16" s="311">
        <v>17.263642246027754</v>
      </c>
      <c r="D16" s="312">
        <v>2.594003882378316</v>
      </c>
      <c r="E16" s="311">
        <v>12.590833011938399</v>
      </c>
      <c r="F16" s="313">
        <v>32.44847914034447</v>
      </c>
      <c r="G16" s="267"/>
      <c r="H16" s="267"/>
    </row>
    <row r="17" spans="1:8" ht="11.25">
      <c r="A17" s="264">
        <f>'place accueil 2007-tab3'!$A19</f>
        <v>14</v>
      </c>
      <c r="B17" s="260" t="s">
        <v>82</v>
      </c>
      <c r="C17" s="311">
        <v>6.8917355042100645</v>
      </c>
      <c r="D17" s="312">
        <v>1.532383574763558</v>
      </c>
      <c r="E17" s="311">
        <v>48.2353574379851</v>
      </c>
      <c r="F17" s="313">
        <v>56.65947651695872</v>
      </c>
      <c r="G17" s="267"/>
      <c r="H17" s="267"/>
    </row>
    <row r="18" spans="1:8" ht="11.25">
      <c r="A18" s="264">
        <f>'place accueil 2007-tab3'!$A20</f>
        <v>15</v>
      </c>
      <c r="B18" s="260" t="s">
        <v>83</v>
      </c>
      <c r="C18" s="311">
        <v>5.353901996370237</v>
      </c>
      <c r="D18" s="312">
        <v>1.588021778584392</v>
      </c>
      <c r="E18" s="311">
        <v>41.96930238918032</v>
      </c>
      <c r="F18" s="313">
        <v>48.911226164134945</v>
      </c>
      <c r="G18" s="267"/>
      <c r="H18" s="267"/>
    </row>
    <row r="19" spans="1:8" ht="11.25">
      <c r="A19" s="264">
        <f>'place accueil 2007-tab3'!$A21</f>
        <v>16</v>
      </c>
      <c r="B19" s="260" t="s">
        <v>84</v>
      </c>
      <c r="C19" s="311">
        <v>9.608540925266903</v>
      </c>
      <c r="D19" s="312">
        <v>3.3944702983848893</v>
      </c>
      <c r="E19" s="311">
        <v>33.458027666661096</v>
      </c>
      <c r="F19" s="313">
        <v>46.46103889031289</v>
      </c>
      <c r="G19" s="267"/>
      <c r="H19" s="267"/>
    </row>
    <row r="20" spans="1:8" ht="11.25">
      <c r="A20" s="264">
        <f>'place accueil 2007-tab3'!$A22</f>
        <v>17</v>
      </c>
      <c r="B20" s="260" t="s">
        <v>85</v>
      </c>
      <c r="C20" s="311">
        <v>8.04960295877298</v>
      </c>
      <c r="D20" s="312">
        <v>1.5174589361470683</v>
      </c>
      <c r="E20" s="311">
        <v>40.67880330414234</v>
      </c>
      <c r="F20" s="313">
        <v>50.245865199062386</v>
      </c>
      <c r="G20" s="267"/>
      <c r="H20" s="267"/>
    </row>
    <row r="21" spans="1:8" ht="11.25">
      <c r="A21" s="264">
        <f>'place accueil 2007-tab3'!$A23</f>
        <v>18</v>
      </c>
      <c r="B21" s="260" t="s">
        <v>86</v>
      </c>
      <c r="C21" s="311">
        <v>5.856353591160221</v>
      </c>
      <c r="D21" s="312">
        <v>0.28126569563033654</v>
      </c>
      <c r="E21" s="311">
        <v>54.20452966439663</v>
      </c>
      <c r="F21" s="313">
        <v>60.34214895118718</v>
      </c>
      <c r="G21" s="267"/>
      <c r="H21" s="267"/>
    </row>
    <row r="22" spans="1:8" ht="11.25">
      <c r="A22" s="264">
        <f>'place accueil 2007-tab3'!$A24</f>
        <v>19</v>
      </c>
      <c r="B22" s="260" t="s">
        <v>87</v>
      </c>
      <c r="C22" s="311">
        <v>7.797325826882477</v>
      </c>
      <c r="D22" s="312">
        <v>5.207600281491907</v>
      </c>
      <c r="E22" s="311">
        <v>34.6981262693905</v>
      </c>
      <c r="F22" s="313">
        <v>47.70305237776489</v>
      </c>
      <c r="G22" s="267"/>
      <c r="H22" s="267"/>
    </row>
    <row r="23" spans="1:8" ht="11.25">
      <c r="A23" s="264" t="str">
        <f>'place accueil 2007-tab3'!$A25</f>
        <v>2A</v>
      </c>
      <c r="B23" s="260" t="s">
        <v>89</v>
      </c>
      <c r="C23" s="311">
        <v>18.6469864698647</v>
      </c>
      <c r="D23" s="312">
        <v>0.14760147601476015</v>
      </c>
      <c r="E23" s="311">
        <v>6.25364148378326</v>
      </c>
      <c r="F23" s="313">
        <v>25.048229429662715</v>
      </c>
      <c r="G23" s="267"/>
      <c r="H23" s="267"/>
    </row>
    <row r="24" spans="1:8" ht="11.25">
      <c r="A24" s="264" t="s">
        <v>90</v>
      </c>
      <c r="B24" s="260" t="s">
        <v>91</v>
      </c>
      <c r="C24" s="311">
        <v>11.015490533562824</v>
      </c>
      <c r="D24" s="312">
        <v>0.8605851979345954</v>
      </c>
      <c r="E24" s="311">
        <v>10.707135642656167</v>
      </c>
      <c r="F24" s="313">
        <v>22.583211374153585</v>
      </c>
      <c r="G24" s="267"/>
      <c r="H24" s="267"/>
    </row>
    <row r="25" spans="1:8" ht="11.25">
      <c r="A25" s="264">
        <v>21</v>
      </c>
      <c r="B25" s="260" t="s">
        <v>92</v>
      </c>
      <c r="C25" s="311">
        <v>9.388646288209607</v>
      </c>
      <c r="D25" s="312">
        <v>2.2113984996081064</v>
      </c>
      <c r="E25" s="311">
        <v>53.05388544333831</v>
      </c>
      <c r="F25" s="313">
        <v>64.65393023115602</v>
      </c>
      <c r="G25" s="267"/>
      <c r="H25" s="267"/>
    </row>
    <row r="26" spans="1:8" ht="11.25">
      <c r="A26" s="264">
        <f>'place accueil 2007-tab3'!$A28</f>
        <v>22</v>
      </c>
      <c r="B26" s="260" t="s">
        <v>93</v>
      </c>
      <c r="C26" s="311">
        <v>4.081735366651568</v>
      </c>
      <c r="D26" s="312">
        <v>2.08868085963058</v>
      </c>
      <c r="E26" s="311">
        <v>43.75147152245566</v>
      </c>
      <c r="F26" s="313">
        <v>49.92188774873781</v>
      </c>
      <c r="G26" s="267"/>
      <c r="H26" s="267"/>
    </row>
    <row r="27" spans="1:8" ht="11.25">
      <c r="A27" s="264">
        <f>'place accueil 2007-tab3'!$A29</f>
        <v>23</v>
      </c>
      <c r="B27" s="260" t="s">
        <v>94</v>
      </c>
      <c r="C27" s="311">
        <v>4.920634920634921</v>
      </c>
      <c r="D27" s="312">
        <v>0.8571428571428572</v>
      </c>
      <c r="E27" s="311">
        <v>32.657575973917794</v>
      </c>
      <c r="F27" s="313">
        <v>38.43535375169558</v>
      </c>
      <c r="G27" s="267"/>
      <c r="H27" s="267"/>
    </row>
    <row r="28" spans="1:8" ht="11.25">
      <c r="A28" s="264">
        <f>'place accueil 2007-tab3'!$A30</f>
        <v>24</v>
      </c>
      <c r="B28" s="260" t="s">
        <v>95</v>
      </c>
      <c r="C28" s="311">
        <v>8.897788612223577</v>
      </c>
      <c r="D28" s="312">
        <v>1.3581751697718962</v>
      </c>
      <c r="E28" s="311">
        <v>28.0617546084656</v>
      </c>
      <c r="F28" s="313">
        <v>38.317718390461074</v>
      </c>
      <c r="G28" s="267"/>
      <c r="H28" s="267"/>
    </row>
    <row r="29" spans="1:8" ht="11.25">
      <c r="A29" s="264">
        <f>'place accueil 2007-tab3'!$A31</f>
        <v>25</v>
      </c>
      <c r="B29" s="260" t="s">
        <v>96</v>
      </c>
      <c r="C29" s="311">
        <v>7.442182249456414</v>
      </c>
      <c r="D29" s="312">
        <v>2.0853923700336034</v>
      </c>
      <c r="E29" s="311">
        <v>58.80604571678978</v>
      </c>
      <c r="F29" s="313">
        <v>68.3336203362798</v>
      </c>
      <c r="G29" s="267"/>
      <c r="H29" s="267"/>
    </row>
    <row r="30" spans="1:8" ht="11.25">
      <c r="A30" s="264">
        <f>'place accueil 2007-tab3'!$A32</f>
        <v>26</v>
      </c>
      <c r="B30" s="260" t="s">
        <v>97</v>
      </c>
      <c r="C30" s="311">
        <v>10.34126756524233</v>
      </c>
      <c r="D30" s="312">
        <v>1.9673071408087182</v>
      </c>
      <c r="E30" s="311">
        <v>33.83275662031126</v>
      </c>
      <c r="F30" s="313">
        <v>46.141331326362305</v>
      </c>
      <c r="G30" s="267"/>
      <c r="H30" s="267"/>
    </row>
    <row r="31" spans="1:8" ht="11.25">
      <c r="A31" s="264">
        <f>'place accueil 2007-tab3'!$A33</f>
        <v>27</v>
      </c>
      <c r="B31" s="260" t="s">
        <v>98</v>
      </c>
      <c r="C31" s="311">
        <v>5.7566146761089625</v>
      </c>
      <c r="D31" s="312">
        <v>1.225181387669983</v>
      </c>
      <c r="E31" s="311">
        <v>31.849153422336258</v>
      </c>
      <c r="F31" s="313">
        <v>38.83094948611521</v>
      </c>
      <c r="G31" s="267"/>
      <c r="H31" s="267"/>
    </row>
    <row r="32" spans="1:8" ht="11.25">
      <c r="A32" s="264">
        <f>'place accueil 2007-tab3'!$A34</f>
        <v>28</v>
      </c>
      <c r="B32" s="260" t="s">
        <v>99</v>
      </c>
      <c r="C32" s="311">
        <v>6.2894566051094465</v>
      </c>
      <c r="D32" s="312">
        <v>2.3069207622868606</v>
      </c>
      <c r="E32" s="311">
        <v>43.782822277012386</v>
      </c>
      <c r="F32" s="313">
        <v>52.37919964440869</v>
      </c>
      <c r="G32" s="267"/>
      <c r="H32" s="267"/>
    </row>
    <row r="33" spans="1:8" ht="11.25">
      <c r="A33" s="264">
        <f>'place accueil 2007-tab3'!$A35</f>
        <v>29</v>
      </c>
      <c r="B33" s="260" t="s">
        <v>100</v>
      </c>
      <c r="C33" s="311">
        <v>7.3886378308586185</v>
      </c>
      <c r="D33" s="312">
        <v>1.459005810200129</v>
      </c>
      <c r="E33" s="311">
        <v>36.199426259145184</v>
      </c>
      <c r="F33" s="313">
        <v>45.04706990020394</v>
      </c>
      <c r="G33" s="267"/>
      <c r="H33" s="267"/>
    </row>
    <row r="34" spans="1:8" ht="11.25">
      <c r="A34" s="264">
        <f>'place accueil 2007-tab3'!$A36</f>
        <v>30</v>
      </c>
      <c r="B34" s="260" t="s">
        <v>101</v>
      </c>
      <c r="C34" s="311">
        <v>12.866173614841136</v>
      </c>
      <c r="D34" s="312">
        <v>0.6569433541296533</v>
      </c>
      <c r="E34" s="311">
        <v>16.471267986586422</v>
      </c>
      <c r="F34" s="313">
        <v>29.994384955557212</v>
      </c>
      <c r="G34" s="267"/>
      <c r="H34" s="267"/>
    </row>
    <row r="35" spans="1:8" ht="11.25">
      <c r="A35" s="264">
        <f>'place accueil 2007-tab3'!$A37</f>
        <v>31</v>
      </c>
      <c r="B35" s="260" t="s">
        <v>102</v>
      </c>
      <c r="C35" s="311">
        <v>17.79726957628917</v>
      </c>
      <c r="D35" s="312">
        <v>4.909103770248285</v>
      </c>
      <c r="E35" s="311">
        <v>22.076106491126648</v>
      </c>
      <c r="F35" s="313">
        <v>44.7824798376641</v>
      </c>
      <c r="G35" s="267"/>
      <c r="H35" s="267"/>
    </row>
    <row r="36" spans="1:8" ht="11.25">
      <c r="A36" s="264">
        <f>'place accueil 2007-tab3'!$A38</f>
        <v>32</v>
      </c>
      <c r="B36" s="260" t="s">
        <v>103</v>
      </c>
      <c r="C36" s="311">
        <v>4.457478005865103</v>
      </c>
      <c r="D36" s="312">
        <v>1.9745845552297165</v>
      </c>
      <c r="E36" s="311">
        <v>40.94366385801314</v>
      </c>
      <c r="F36" s="313">
        <v>47.37572641910795</v>
      </c>
      <c r="G36" s="267"/>
      <c r="H36" s="267"/>
    </row>
    <row r="37" spans="1:8" ht="11.25">
      <c r="A37" s="264">
        <f>'place accueil 2007-tab3'!$A39</f>
        <v>33</v>
      </c>
      <c r="B37" s="260" t="s">
        <v>104</v>
      </c>
      <c r="C37" s="311">
        <v>11.863775552429033</v>
      </c>
      <c r="D37" s="312">
        <v>4.202184887858976</v>
      </c>
      <c r="E37" s="311">
        <v>31.65258107612821</v>
      </c>
      <c r="F37" s="313">
        <v>47.718541516416224</v>
      </c>
      <c r="G37" s="267"/>
      <c r="H37" s="267"/>
    </row>
    <row r="38" spans="1:8" ht="11.25">
      <c r="A38" s="264">
        <f>'place accueil 2007-tab3'!$A40</f>
        <v>34</v>
      </c>
      <c r="B38" s="260" t="s">
        <v>105</v>
      </c>
      <c r="C38" s="311">
        <v>13.710340775558166</v>
      </c>
      <c r="D38" s="312">
        <v>2.755581668625147</v>
      </c>
      <c r="E38" s="311">
        <v>17.403730506712062</v>
      </c>
      <c r="F38" s="313">
        <v>33.86965295089538</v>
      </c>
      <c r="G38" s="267"/>
      <c r="H38" s="267"/>
    </row>
    <row r="39" spans="1:8" ht="11.25">
      <c r="A39" s="264">
        <f>'place accueil 2007-tab3'!$A41</f>
        <v>35</v>
      </c>
      <c r="B39" s="260" t="s">
        <v>106</v>
      </c>
      <c r="C39" s="311">
        <v>8.154540208781409</v>
      </c>
      <c r="D39" s="312">
        <v>1.0727587473115459</v>
      </c>
      <c r="E39" s="311">
        <v>54.96778925389781</v>
      </c>
      <c r="F39" s="313">
        <v>64.19508820999077</v>
      </c>
      <c r="G39" s="267"/>
      <c r="H39" s="267"/>
    </row>
    <row r="40" spans="1:8" ht="11.25">
      <c r="A40" s="264">
        <f>'place accueil 2007-tab3'!$A42</f>
        <v>36</v>
      </c>
      <c r="B40" s="260" t="s">
        <v>107</v>
      </c>
      <c r="C40" s="311">
        <v>5.893134075849429</v>
      </c>
      <c r="D40" s="312">
        <v>2.255745100803609</v>
      </c>
      <c r="E40" s="311">
        <v>53.87913518713562</v>
      </c>
      <c r="F40" s="313">
        <v>62.028014363788664</v>
      </c>
      <c r="G40" s="267"/>
      <c r="H40" s="267"/>
    </row>
    <row r="41" spans="1:8" ht="11.25">
      <c r="A41" s="264">
        <f>'place accueil 2007-tab3'!$A43</f>
        <v>37</v>
      </c>
      <c r="B41" s="260" t="s">
        <v>108</v>
      </c>
      <c r="C41" s="311">
        <v>9.44962641011867</v>
      </c>
      <c r="D41" s="312">
        <v>3.7554329247448357</v>
      </c>
      <c r="E41" s="311">
        <v>45.30579976846762</v>
      </c>
      <c r="F41" s="313">
        <v>58.51085910333113</v>
      </c>
      <c r="G41" s="267"/>
      <c r="H41" s="267"/>
    </row>
    <row r="42" spans="1:8" ht="11.25">
      <c r="A42" s="264">
        <f>'place accueil 2007-tab3'!$A44</f>
        <v>38</v>
      </c>
      <c r="B42" s="260" t="s">
        <v>109</v>
      </c>
      <c r="C42" s="311">
        <v>15.604965801153542</v>
      </c>
      <c r="D42" s="312">
        <v>2.474324063551963</v>
      </c>
      <c r="E42" s="311">
        <v>46.652046517618544</v>
      </c>
      <c r="F42" s="313">
        <v>64.73133638232406</v>
      </c>
      <c r="G42" s="267"/>
      <c r="H42" s="267"/>
    </row>
    <row r="43" spans="1:8" ht="11.25">
      <c r="A43" s="264">
        <f>'place accueil 2007-tab3'!$A45</f>
        <v>39</v>
      </c>
      <c r="B43" s="260" t="s">
        <v>110</v>
      </c>
      <c r="C43" s="311">
        <v>5.868184804028903</v>
      </c>
      <c r="D43" s="312">
        <v>1.3028246113422377</v>
      </c>
      <c r="E43" s="311">
        <v>49.94714971706069</v>
      </c>
      <c r="F43" s="313">
        <v>57.118159132431835</v>
      </c>
      <c r="G43" s="267"/>
      <c r="H43" s="267"/>
    </row>
    <row r="44" spans="1:8" ht="11.25">
      <c r="A44" s="264">
        <f>'place accueil 2007-tab3'!$A46</f>
        <v>40</v>
      </c>
      <c r="B44" s="260" t="s">
        <v>111</v>
      </c>
      <c r="C44" s="311">
        <v>7.673547600383242</v>
      </c>
      <c r="D44" s="312">
        <v>1.7420085358418256</v>
      </c>
      <c r="E44" s="311">
        <v>36.40563429645233</v>
      </c>
      <c r="F44" s="313">
        <v>45.8211904326774</v>
      </c>
      <c r="G44" s="267"/>
      <c r="H44" s="267"/>
    </row>
    <row r="45" spans="1:8" ht="11.25">
      <c r="A45" s="264">
        <f>'place accueil 2007-tab3'!$A47</f>
        <v>41</v>
      </c>
      <c r="B45" s="260" t="s">
        <v>112</v>
      </c>
      <c r="C45" s="311">
        <v>7.69163914479402</v>
      </c>
      <c r="D45" s="312">
        <v>0.5214670606640014</v>
      </c>
      <c r="E45" s="311">
        <v>51.24191463421157</v>
      </c>
      <c r="F45" s="313">
        <v>59.4550208396696</v>
      </c>
      <c r="G45" s="267"/>
      <c r="H45" s="267"/>
    </row>
    <row r="46" spans="1:8" ht="11.25">
      <c r="A46" s="264">
        <f>'place accueil 2007-tab3'!$A48</f>
        <v>42</v>
      </c>
      <c r="B46" s="260" t="s">
        <v>113</v>
      </c>
      <c r="C46" s="311">
        <v>9.618695285886963</v>
      </c>
      <c r="D46" s="312">
        <v>0.27837808138896014</v>
      </c>
      <c r="E46" s="311">
        <v>37.968038976549046</v>
      </c>
      <c r="F46" s="313">
        <v>47.86511234382497</v>
      </c>
      <c r="G46" s="267"/>
      <c r="H46" s="267"/>
    </row>
    <row r="47" spans="1:8" ht="11.25">
      <c r="A47" s="264">
        <f>'place accueil 2007-tab3'!$A49</f>
        <v>43</v>
      </c>
      <c r="B47" s="260" t="s">
        <v>114</v>
      </c>
      <c r="C47" s="311">
        <v>9.89422084623323</v>
      </c>
      <c r="D47" s="312">
        <v>1.0319917440660475</v>
      </c>
      <c r="E47" s="311">
        <v>55.39087039762699</v>
      </c>
      <c r="F47" s="313">
        <v>66.31708298792627</v>
      </c>
      <c r="G47" s="267"/>
      <c r="H47" s="267"/>
    </row>
    <row r="48" spans="1:8" ht="11.25">
      <c r="A48" s="264">
        <f>'place accueil 2007-tab3'!$A50</f>
        <v>44</v>
      </c>
      <c r="B48" s="260" t="s">
        <v>115</v>
      </c>
      <c r="C48" s="311">
        <v>10.832978053880666</v>
      </c>
      <c r="D48" s="312">
        <v>1.7763972633331304</v>
      </c>
      <c r="E48" s="311">
        <v>53.033490854786116</v>
      </c>
      <c r="F48" s="313">
        <v>65.6428661719999</v>
      </c>
      <c r="G48" s="267"/>
      <c r="H48" s="267"/>
    </row>
    <row r="49" spans="1:8" ht="11.25">
      <c r="A49" s="264">
        <f>'place accueil 2007-tab3'!$A51</f>
        <v>45</v>
      </c>
      <c r="B49" s="260" t="s">
        <v>116</v>
      </c>
      <c r="C49" s="311">
        <v>8.609038709425414</v>
      </c>
      <c r="D49" s="312">
        <v>5.675559548455138</v>
      </c>
      <c r="E49" s="311">
        <v>46.22076569061994</v>
      </c>
      <c r="F49" s="313">
        <v>60.50536394850049</v>
      </c>
      <c r="G49" s="267"/>
      <c r="H49" s="267"/>
    </row>
    <row r="50" spans="1:8" ht="11.25">
      <c r="A50" s="264">
        <f>'place accueil 2007-tab3'!$A52</f>
        <v>46</v>
      </c>
      <c r="B50" s="260" t="s">
        <v>117</v>
      </c>
      <c r="C50" s="311">
        <v>10.577129371379531</v>
      </c>
      <c r="D50" s="312">
        <v>0.42909246942716156</v>
      </c>
      <c r="E50" s="311">
        <v>34.479517292498265</v>
      </c>
      <c r="F50" s="313">
        <v>45.48573913330497</v>
      </c>
      <c r="G50" s="267"/>
      <c r="H50" s="267"/>
    </row>
    <row r="51" spans="1:8" ht="11.25">
      <c r="A51" s="264">
        <f>'place accueil 2007-tab3'!$A53</f>
        <v>47</v>
      </c>
      <c r="B51" s="260" t="s">
        <v>118</v>
      </c>
      <c r="C51" s="311">
        <v>11.284688530952842</v>
      </c>
      <c r="D51" s="312">
        <v>1.1061517562584902</v>
      </c>
      <c r="E51" s="311">
        <v>30.506431219092878</v>
      </c>
      <c r="F51" s="313">
        <v>42.89727150630421</v>
      </c>
      <c r="G51" s="267"/>
      <c r="H51" s="267"/>
    </row>
    <row r="52" spans="1:8" ht="11.25">
      <c r="A52" s="264">
        <f>'place accueil 2007-tab3'!$A54</f>
        <v>48</v>
      </c>
      <c r="B52" s="260" t="s">
        <v>119</v>
      </c>
      <c r="C52" s="311">
        <v>10.161090458488228</v>
      </c>
      <c r="D52" s="312">
        <v>1.6522098306484923</v>
      </c>
      <c r="E52" s="311">
        <v>23.529182545805956</v>
      </c>
      <c r="F52" s="313">
        <v>35.34248283494268</v>
      </c>
      <c r="G52" s="267"/>
      <c r="H52" s="267"/>
    </row>
    <row r="53" spans="1:8" ht="11.25">
      <c r="A53" s="264">
        <f>'place accueil 2007-tab3'!$A55</f>
        <v>49</v>
      </c>
      <c r="B53" s="260" t="s">
        <v>120</v>
      </c>
      <c r="C53" s="311">
        <v>7.9385444398114</v>
      </c>
      <c r="D53" s="312">
        <v>2.1137376912467523</v>
      </c>
      <c r="E53" s="311">
        <v>31.544941661194</v>
      </c>
      <c r="F53" s="313">
        <v>41.59722379225215</v>
      </c>
      <c r="G53" s="267"/>
      <c r="H53" s="267"/>
    </row>
    <row r="54" spans="1:8" ht="11.25">
      <c r="A54" s="264">
        <f>'place accueil 2007-tab3'!$A56</f>
        <v>50</v>
      </c>
      <c r="B54" s="260" t="s">
        <v>121</v>
      </c>
      <c r="C54" s="311">
        <v>3.9878397711015734</v>
      </c>
      <c r="D54" s="312">
        <v>1.6213638531235097</v>
      </c>
      <c r="E54" s="311">
        <v>58.435424107366174</v>
      </c>
      <c r="F54" s="313">
        <v>64.04462773159125</v>
      </c>
      <c r="G54" s="267"/>
      <c r="H54" s="267"/>
    </row>
    <row r="55" spans="1:8" ht="11.25">
      <c r="A55" s="264">
        <f>'place accueil 2007-tab3'!$A57</f>
        <v>51</v>
      </c>
      <c r="B55" s="260" t="s">
        <v>122</v>
      </c>
      <c r="C55" s="311">
        <v>14.123162572642478</v>
      </c>
      <c r="D55" s="312">
        <v>1.5187771646237243</v>
      </c>
      <c r="E55" s="311">
        <v>35.306448954742045</v>
      </c>
      <c r="F55" s="313">
        <v>50.94838869200824</v>
      </c>
      <c r="G55" s="267"/>
      <c r="H55" s="267"/>
    </row>
    <row r="56" spans="1:8" ht="11.25">
      <c r="A56" s="271">
        <v>52</v>
      </c>
      <c r="B56" s="272" t="s">
        <v>123</v>
      </c>
      <c r="C56" s="314">
        <v>6.0165624471860735</v>
      </c>
      <c r="D56" s="315">
        <v>0</v>
      </c>
      <c r="E56" s="314">
        <v>65.47147260264163</v>
      </c>
      <c r="F56" s="316">
        <v>71.48803504982769</v>
      </c>
      <c r="G56" s="267"/>
      <c r="H56" s="267"/>
    </row>
    <row r="57" spans="1:8" ht="15.75" customHeight="1">
      <c r="A57" s="279"/>
      <c r="B57" s="279"/>
      <c r="C57" s="267"/>
      <c r="D57" s="267"/>
      <c r="E57" s="267"/>
      <c r="F57" s="267"/>
      <c r="G57" s="267"/>
      <c r="H57" s="267"/>
    </row>
    <row r="58" spans="1:8" ht="15" customHeight="1">
      <c r="A58" s="279"/>
      <c r="B58" s="279"/>
      <c r="C58" s="267"/>
      <c r="D58" s="267"/>
      <c r="E58" s="267"/>
      <c r="F58" s="267"/>
      <c r="G58" s="267"/>
      <c r="H58" s="267"/>
    </row>
    <row r="59" spans="1:8" ht="53.25" customHeight="1">
      <c r="A59" s="577" t="s">
        <v>64</v>
      </c>
      <c r="B59" s="577"/>
      <c r="C59" s="309" t="s">
        <v>200</v>
      </c>
      <c r="D59" s="310" t="s">
        <v>201</v>
      </c>
      <c r="E59" s="310" t="s">
        <v>202</v>
      </c>
      <c r="F59" s="310" t="s">
        <v>18</v>
      </c>
      <c r="G59" s="267"/>
      <c r="H59" s="267"/>
    </row>
    <row r="60" spans="1:8" ht="11.25">
      <c r="A60" s="264">
        <f>'place accueil 2007-tab3'!$A64</f>
        <v>53</v>
      </c>
      <c r="B60" s="317" t="s">
        <v>125</v>
      </c>
      <c r="C60" s="311">
        <v>5.8325728034514235</v>
      </c>
      <c r="D60" s="311">
        <v>0.4231311706629055</v>
      </c>
      <c r="E60" s="311">
        <v>56.336690797751885</v>
      </c>
      <c r="F60" s="311">
        <v>62.59239477186621</v>
      </c>
      <c r="G60" s="267"/>
      <c r="H60" s="267"/>
    </row>
    <row r="61" spans="1:8" ht="11.25">
      <c r="A61" s="264">
        <f>'place accueil 2007-tab3'!$A65</f>
        <v>54</v>
      </c>
      <c r="B61" s="317" t="s">
        <v>126</v>
      </c>
      <c r="C61" s="311">
        <v>9.950038431975404</v>
      </c>
      <c r="D61" s="311">
        <v>2.2328977709454265</v>
      </c>
      <c r="E61" s="311">
        <v>40.24948630869501</v>
      </c>
      <c r="F61" s="311">
        <v>52.43242251161584</v>
      </c>
      <c r="G61" s="267"/>
      <c r="H61" s="267"/>
    </row>
    <row r="62" spans="1:8" ht="11.25">
      <c r="A62" s="264">
        <f>'place accueil 2007-tab3'!$A66</f>
        <v>55</v>
      </c>
      <c r="B62" s="317" t="s">
        <v>127</v>
      </c>
      <c r="C62" s="311">
        <v>4.3984108967082856</v>
      </c>
      <c r="D62" s="311">
        <v>0</v>
      </c>
      <c r="E62" s="311">
        <v>37.07535525328272</v>
      </c>
      <c r="F62" s="311">
        <v>41.47376614999101</v>
      </c>
      <c r="G62" s="267"/>
      <c r="H62" s="267"/>
    </row>
    <row r="63" spans="1:8" ht="11.25">
      <c r="A63" s="264">
        <f>'place accueil 2007-tab3'!$A67</f>
        <v>56</v>
      </c>
      <c r="B63" s="317" t="s">
        <v>128</v>
      </c>
      <c r="C63" s="311">
        <v>5.826305546545572</v>
      </c>
      <c r="D63" s="311">
        <v>0.6203373337658126</v>
      </c>
      <c r="E63" s="311">
        <v>40.66429368930897</v>
      </c>
      <c r="F63" s="311">
        <v>47.11093656962036</v>
      </c>
      <c r="G63" s="267"/>
      <c r="H63" s="267"/>
    </row>
    <row r="64" spans="1:8" ht="11.25">
      <c r="A64" s="264">
        <f>'place accueil 2007-tab3'!$A68</f>
        <v>57</v>
      </c>
      <c r="B64" s="317" t="s">
        <v>129</v>
      </c>
      <c r="C64" s="311">
        <v>6.436390036859153</v>
      </c>
      <c r="D64" s="311">
        <v>1.1169440411035407</v>
      </c>
      <c r="E64" s="311">
        <v>45.77660523876795</v>
      </c>
      <c r="F64" s="311">
        <v>53.329939316730645</v>
      </c>
      <c r="G64" s="267"/>
      <c r="H64" s="267"/>
    </row>
    <row r="65" spans="1:8" ht="11.25">
      <c r="A65" s="264">
        <f>'place accueil 2007-tab3'!$A69</f>
        <v>58</v>
      </c>
      <c r="B65" s="317" t="s">
        <v>130</v>
      </c>
      <c r="C65" s="311">
        <v>7.211152369794914</v>
      </c>
      <c r="D65" s="311">
        <v>0.7440706867152379</v>
      </c>
      <c r="E65" s="311">
        <v>41.863627387067524</v>
      </c>
      <c r="F65" s="311">
        <v>49.81885044357768</v>
      </c>
      <c r="G65" s="267"/>
      <c r="H65" s="267"/>
    </row>
    <row r="66" spans="1:8" ht="11.25">
      <c r="A66" s="264">
        <v>59</v>
      </c>
      <c r="B66" s="317" t="s">
        <v>131</v>
      </c>
      <c r="C66" s="311">
        <v>7.00644794234781</v>
      </c>
      <c r="D66" s="311">
        <v>1.5778494215816425</v>
      </c>
      <c r="E66" s="311">
        <v>25.91738662848692</v>
      </c>
      <c r="F66" s="311">
        <v>34.50168399241637</v>
      </c>
      <c r="G66" s="267"/>
      <c r="H66" s="267"/>
    </row>
    <row r="67" spans="1:8" ht="11.25">
      <c r="A67" s="264">
        <f>'place accueil 2007-tab3'!$A71</f>
        <v>60</v>
      </c>
      <c r="B67" s="317" t="s">
        <v>132</v>
      </c>
      <c r="C67" s="311">
        <v>5.662039427720908</v>
      </c>
      <c r="D67" s="311">
        <v>3.292731083502931</v>
      </c>
      <c r="E67" s="311">
        <v>35.15071367937706</v>
      </c>
      <c r="F67" s="311">
        <v>44.1054841906009</v>
      </c>
      <c r="G67" s="267"/>
      <c r="H67" s="267"/>
    </row>
    <row r="68" spans="1:8" ht="11.25">
      <c r="A68" s="264">
        <f>'place accueil 2007-tab3'!$A72</f>
        <v>61</v>
      </c>
      <c r="B68" s="317" t="s">
        <v>133</v>
      </c>
      <c r="C68" s="311">
        <v>4.518525956421327</v>
      </c>
      <c r="D68" s="311">
        <v>1.3555577869263984</v>
      </c>
      <c r="E68" s="311">
        <v>41.97962041827773</v>
      </c>
      <c r="F68" s="311">
        <v>47.85370416162546</v>
      </c>
      <c r="G68" s="267"/>
      <c r="H68" s="267"/>
    </row>
    <row r="69" spans="1:8" ht="11.25">
      <c r="A69" s="264">
        <f>'place accueil 2007-tab3'!$A73</f>
        <v>62</v>
      </c>
      <c r="B69" s="317" t="s">
        <v>134</v>
      </c>
      <c r="C69" s="311">
        <v>4.57835839961847</v>
      </c>
      <c r="D69" s="311">
        <v>0.5808110916182657</v>
      </c>
      <c r="E69" s="311">
        <v>26.999634708749927</v>
      </c>
      <c r="F69" s="311">
        <v>32.15880419998666</v>
      </c>
      <c r="G69" s="267"/>
      <c r="H69" s="267"/>
    </row>
    <row r="70" spans="1:8" ht="11.25">
      <c r="A70" s="264">
        <f>'place accueil 2007-tab3'!$A74</f>
        <v>63</v>
      </c>
      <c r="B70" s="317" t="s">
        <v>135</v>
      </c>
      <c r="C70" s="311">
        <v>8.275012321340562</v>
      </c>
      <c r="D70" s="311">
        <v>3.449975357318876</v>
      </c>
      <c r="E70" s="311">
        <v>42.7016071347659</v>
      </c>
      <c r="F70" s="311">
        <v>54.426594813425346</v>
      </c>
      <c r="G70" s="267"/>
      <c r="H70" s="267"/>
    </row>
    <row r="71" spans="1:8" ht="11.25">
      <c r="A71" s="264">
        <f>'place accueil 2007-tab3'!$A75</f>
        <v>64</v>
      </c>
      <c r="B71" s="317" t="s">
        <v>136</v>
      </c>
      <c r="C71" s="311">
        <v>11.070091514143094</v>
      </c>
      <c r="D71" s="311">
        <v>3.0886023294509153</v>
      </c>
      <c r="E71" s="311">
        <v>24.87230268959914</v>
      </c>
      <c r="F71" s="311">
        <v>39.030996533193154</v>
      </c>
      <c r="G71" s="267"/>
      <c r="H71" s="267"/>
    </row>
    <row r="72" spans="1:8" ht="11.25">
      <c r="A72" s="264">
        <f>'place accueil 2007-tab3'!$A76</f>
        <v>65</v>
      </c>
      <c r="B72" s="317" t="s">
        <v>137</v>
      </c>
      <c r="C72" s="311">
        <v>9.862522414823669</v>
      </c>
      <c r="D72" s="311">
        <v>0.2988643156007173</v>
      </c>
      <c r="E72" s="311">
        <v>30.142385885775113</v>
      </c>
      <c r="F72" s="311">
        <v>40.3037726161995</v>
      </c>
      <c r="G72" s="267"/>
      <c r="H72" s="267"/>
    </row>
    <row r="73" spans="1:8" ht="11.25">
      <c r="A73" s="264">
        <f>'place accueil 2007-tab3'!$A77</f>
        <v>66</v>
      </c>
      <c r="B73" s="317" t="s">
        <v>138</v>
      </c>
      <c r="C73" s="311">
        <v>11.012345679012347</v>
      </c>
      <c r="D73" s="311">
        <v>2.328042328042328</v>
      </c>
      <c r="E73" s="311">
        <v>14.117216117216119</v>
      </c>
      <c r="F73" s="311">
        <v>27.45760412427079</v>
      </c>
      <c r="G73" s="267"/>
      <c r="H73" s="267"/>
    </row>
    <row r="74" spans="1:8" ht="11.25">
      <c r="A74" s="264">
        <f>'place accueil 2007-tab3'!$A78</f>
        <v>67</v>
      </c>
      <c r="B74" s="317" t="s">
        <v>139</v>
      </c>
      <c r="C74" s="311">
        <v>10.910522172658094</v>
      </c>
      <c r="D74" s="311">
        <v>4.337444240356861</v>
      </c>
      <c r="E74" s="311">
        <v>41.566679499220626</v>
      </c>
      <c r="F74" s="311">
        <v>56.814645912235584</v>
      </c>
      <c r="G74" s="267"/>
      <c r="H74" s="267"/>
    </row>
    <row r="75" spans="1:8" ht="11.25">
      <c r="A75" s="264">
        <f>'place accueil 2007-tab3'!$A79</f>
        <v>68</v>
      </c>
      <c r="B75" s="317" t="s">
        <v>140</v>
      </c>
      <c r="C75" s="311">
        <v>12.339921533792285</v>
      </c>
      <c r="D75" s="311">
        <v>0.8882966910948257</v>
      </c>
      <c r="E75" s="311">
        <v>37.55330390711292</v>
      </c>
      <c r="F75" s="311">
        <v>50.781522132000035</v>
      </c>
      <c r="G75" s="267"/>
      <c r="H75" s="267"/>
    </row>
    <row r="76" spans="1:8" ht="11.25">
      <c r="A76" s="264">
        <f>'place accueil 2007-tab3'!$A80</f>
        <v>69</v>
      </c>
      <c r="B76" s="317" t="s">
        <v>141</v>
      </c>
      <c r="C76" s="311">
        <v>14.831849507527581</v>
      </c>
      <c r="D76" s="311">
        <v>1.5809399863941556</v>
      </c>
      <c r="E76" s="311">
        <v>35.14731282339866</v>
      </c>
      <c r="F76" s="311">
        <v>51.560102317320386</v>
      </c>
      <c r="G76" s="267"/>
      <c r="H76" s="267"/>
    </row>
    <row r="77" spans="1:8" ht="11.25">
      <c r="A77" s="264">
        <f>'place accueil 2007-tab3'!$A81</f>
        <v>70</v>
      </c>
      <c r="B77" s="317" t="s">
        <v>142</v>
      </c>
      <c r="C77" s="311">
        <v>4.717300530414175</v>
      </c>
      <c r="D77" s="311">
        <v>0.7109807019523756</v>
      </c>
      <c r="E77" s="311">
        <v>60.21726377518639</v>
      </c>
      <c r="F77" s="311">
        <v>65.64554500755294</v>
      </c>
      <c r="G77" s="267"/>
      <c r="H77" s="267"/>
    </row>
    <row r="78" spans="1:8" ht="11.25">
      <c r="A78" s="264">
        <f>'place accueil 2007-tab3'!$A82</f>
        <v>71</v>
      </c>
      <c r="B78" s="317" t="s">
        <v>143</v>
      </c>
      <c r="C78" s="311">
        <v>8.402704061679424</v>
      </c>
      <c r="D78" s="311">
        <v>3.0951449801664896</v>
      </c>
      <c r="E78" s="311">
        <v>51.0621609768443</v>
      </c>
      <c r="F78" s="311">
        <v>62.56001001869021</v>
      </c>
      <c r="G78" s="267"/>
      <c r="H78" s="267"/>
    </row>
    <row r="79" spans="1:8" ht="11.25">
      <c r="A79" s="264">
        <f>'place accueil 2007-tab3'!$A83</f>
        <v>72</v>
      </c>
      <c r="B79" s="317" t="s">
        <v>144</v>
      </c>
      <c r="C79" s="311">
        <v>4.16162931274993</v>
      </c>
      <c r="D79" s="311">
        <v>1.636752534176509</v>
      </c>
      <c r="E79" s="311">
        <v>68.6698933333673</v>
      </c>
      <c r="F79" s="311">
        <v>74.46827518029374</v>
      </c>
      <c r="G79" s="267"/>
      <c r="H79" s="267"/>
    </row>
    <row r="80" spans="1:8" ht="11.25">
      <c r="A80" s="264">
        <f>'place accueil 2007-tab3'!$A84</f>
        <v>73</v>
      </c>
      <c r="B80" s="317" t="s">
        <v>145</v>
      </c>
      <c r="C80" s="311">
        <v>9.319526627218936</v>
      </c>
      <c r="D80" s="311">
        <v>2.1180742334588487</v>
      </c>
      <c r="E80" s="311">
        <v>47.90099814715199</v>
      </c>
      <c r="F80" s="311">
        <v>59.338599007829785</v>
      </c>
      <c r="G80" s="267"/>
      <c r="H80" s="267"/>
    </row>
    <row r="81" spans="1:8" ht="11.25">
      <c r="A81" s="264">
        <f>'place accueil 2007-tab3'!$A85</f>
        <v>74</v>
      </c>
      <c r="B81" s="317" t="s">
        <v>146</v>
      </c>
      <c r="C81" s="311">
        <v>15.49254816430389</v>
      </c>
      <c r="D81" s="311">
        <v>2.4173027989821882</v>
      </c>
      <c r="E81" s="311">
        <v>31.803907611275108</v>
      </c>
      <c r="F81" s="311">
        <v>49.71375857456118</v>
      </c>
      <c r="G81" s="267"/>
      <c r="H81" s="267"/>
    </row>
    <row r="82" spans="1:8" ht="11.25">
      <c r="A82" s="264">
        <f>'place accueil 2007-tab3'!$A86</f>
        <v>75</v>
      </c>
      <c r="B82" s="317" t="s">
        <v>147</v>
      </c>
      <c r="C82" s="311">
        <v>33.97735931207141</v>
      </c>
      <c r="D82" s="311">
        <v>3.005605747251551</v>
      </c>
      <c r="E82" s="311">
        <v>6.124069843582982</v>
      </c>
      <c r="F82" s="311">
        <v>43.10703490290594</v>
      </c>
      <c r="G82" s="267"/>
      <c r="H82" s="267"/>
    </row>
    <row r="83" spans="1:8" ht="11.25">
      <c r="A83" s="264">
        <f>'place accueil 2007-tab3'!$A87</f>
        <v>76</v>
      </c>
      <c r="B83" s="317" t="s">
        <v>148</v>
      </c>
      <c r="C83" s="311">
        <v>8.942054623117745</v>
      </c>
      <c r="D83" s="311">
        <v>0.8542952064546749</v>
      </c>
      <c r="E83" s="311">
        <v>43.412027296096554</v>
      </c>
      <c r="F83" s="311">
        <v>53.208377125668974</v>
      </c>
      <c r="G83" s="267"/>
      <c r="H83" s="267"/>
    </row>
    <row r="84" spans="1:8" ht="11.25">
      <c r="A84" s="264">
        <f>'place accueil 2007-tab3'!$A88</f>
        <v>77</v>
      </c>
      <c r="B84" s="317" t="s">
        <v>149</v>
      </c>
      <c r="C84" s="311">
        <v>7.31108484132036</v>
      </c>
      <c r="D84" s="311">
        <v>6.250795671546785</v>
      </c>
      <c r="E84" s="311">
        <v>32.99137882810507</v>
      </c>
      <c r="F84" s="311">
        <v>46.55325934097222</v>
      </c>
      <c r="G84" s="267"/>
      <c r="H84" s="267"/>
    </row>
    <row r="85" spans="1:8" ht="11.25">
      <c r="A85" s="264">
        <f>'place accueil 2007-tab3'!$A89</f>
        <v>78</v>
      </c>
      <c r="B85" s="317" t="s">
        <v>150</v>
      </c>
      <c r="C85" s="311">
        <v>14.802532109139763</v>
      </c>
      <c r="D85" s="311">
        <v>7.648450397399459</v>
      </c>
      <c r="E85" s="311">
        <v>22.559462532866846</v>
      </c>
      <c r="F85" s="311">
        <v>45.010445039406065</v>
      </c>
      <c r="G85" s="267"/>
      <c r="H85" s="267"/>
    </row>
    <row r="86" spans="1:8" ht="11.25">
      <c r="A86" s="264">
        <f>'place accueil 2007-tab3'!$A90</f>
        <v>79</v>
      </c>
      <c r="B86" s="317" t="s">
        <v>151</v>
      </c>
      <c r="C86" s="311">
        <v>6.50553244918779</v>
      </c>
      <c r="D86" s="311">
        <v>0.2354233696931649</v>
      </c>
      <c r="E86" s="311">
        <v>52.194928480904714</v>
      </c>
      <c r="F86" s="311">
        <v>58.93588429978567</v>
      </c>
      <c r="G86" s="267"/>
      <c r="H86" s="267"/>
    </row>
    <row r="87" spans="1:8" ht="11.25">
      <c r="A87" s="264">
        <f>'place accueil 2007-tab3'!$A91</f>
        <v>80</v>
      </c>
      <c r="B87" s="317" t="s">
        <v>152</v>
      </c>
      <c r="C87" s="311">
        <v>5.230534496733896</v>
      </c>
      <c r="D87" s="311">
        <v>1.1729366328136175</v>
      </c>
      <c r="E87" s="311">
        <v>36.42984803772815</v>
      </c>
      <c r="F87" s="311">
        <v>42.83331916727567</v>
      </c>
      <c r="G87" s="267"/>
      <c r="H87" s="267"/>
    </row>
    <row r="88" spans="1:8" ht="11.25">
      <c r="A88" s="264">
        <f>'place accueil 2007-tab3'!$A92</f>
        <v>81</v>
      </c>
      <c r="B88" s="317" t="s">
        <v>153</v>
      </c>
      <c r="C88" s="311">
        <v>12.146844865504992</v>
      </c>
      <c r="D88" s="311">
        <v>2.4784300456775505</v>
      </c>
      <c r="E88" s="311">
        <v>22.23157538576606</v>
      </c>
      <c r="F88" s="311">
        <v>36.85685029694859</v>
      </c>
      <c r="G88" s="267"/>
      <c r="H88" s="267"/>
    </row>
    <row r="89" spans="1:8" ht="11.25">
      <c r="A89" s="264">
        <f>'place accueil 2007-tab3'!$A93</f>
        <v>82</v>
      </c>
      <c r="B89" s="317" t="s">
        <v>154</v>
      </c>
      <c r="C89" s="311">
        <v>6.441717791411043</v>
      </c>
      <c r="D89" s="311">
        <v>1.557338367154318</v>
      </c>
      <c r="E89" s="311">
        <v>31.085865537552653</v>
      </c>
      <c r="F89" s="311">
        <v>39.084921696118016</v>
      </c>
      <c r="G89" s="267"/>
      <c r="H89" s="267"/>
    </row>
    <row r="90" spans="1:8" ht="11.25">
      <c r="A90" s="264">
        <f>'place accueil 2007-tab3'!$A94</f>
        <v>83</v>
      </c>
      <c r="B90" s="317" t="s">
        <v>155</v>
      </c>
      <c r="C90" s="311">
        <v>15.405024730584035</v>
      </c>
      <c r="D90" s="311">
        <v>2.5058141439287236</v>
      </c>
      <c r="E90" s="311">
        <v>14.641195480674488</v>
      </c>
      <c r="F90" s="311">
        <v>32.552034355187246</v>
      </c>
      <c r="G90" s="267"/>
      <c r="H90" s="267"/>
    </row>
    <row r="91" spans="1:8" ht="11.25">
      <c r="A91" s="264">
        <f>'place accueil 2007-tab3'!$A95</f>
        <v>84</v>
      </c>
      <c r="B91" s="317" t="s">
        <v>156</v>
      </c>
      <c r="C91" s="311">
        <v>14.763074403848123</v>
      </c>
      <c r="D91" s="311">
        <v>0.6549994882816498</v>
      </c>
      <c r="E91" s="311">
        <v>15.253134246017087</v>
      </c>
      <c r="F91" s="311">
        <v>30.67120813814686</v>
      </c>
      <c r="G91" s="267"/>
      <c r="H91" s="267"/>
    </row>
    <row r="92" spans="1:8" ht="11.25">
      <c r="A92" s="264">
        <f>'place accueil 2007-tab3'!$A96</f>
        <v>85</v>
      </c>
      <c r="B92" s="317" t="s">
        <v>157</v>
      </c>
      <c r="C92" s="311">
        <v>5.633494081543183</v>
      </c>
      <c r="D92" s="311">
        <v>0</v>
      </c>
      <c r="E92" s="311">
        <v>59.160935309459276</v>
      </c>
      <c r="F92" s="311">
        <v>64.79442939100245</v>
      </c>
      <c r="G92" s="267"/>
      <c r="H92" s="267"/>
    </row>
    <row r="93" spans="1:8" ht="11.25">
      <c r="A93" s="264">
        <f>'place accueil 2007-tab3'!$A97</f>
        <v>86</v>
      </c>
      <c r="B93" s="317" t="s">
        <v>158</v>
      </c>
      <c r="C93" s="311">
        <v>9.212522410701972</v>
      </c>
      <c r="D93" s="311">
        <v>1.9031857674803476</v>
      </c>
      <c r="E93" s="311">
        <v>44.065475084308865</v>
      </c>
      <c r="F93" s="311">
        <v>55.18118326249118</v>
      </c>
      <c r="G93" s="267"/>
      <c r="H93" s="267"/>
    </row>
    <row r="94" spans="1:8" ht="11.25">
      <c r="A94" s="264">
        <f>'place accueil 2007-tab3'!$A98</f>
        <v>87</v>
      </c>
      <c r="B94" s="317" t="s">
        <v>159</v>
      </c>
      <c r="C94" s="311">
        <v>10.239860444832098</v>
      </c>
      <c r="D94" s="311">
        <v>1.5089402529437417</v>
      </c>
      <c r="E94" s="311">
        <v>42.281637536761835</v>
      </c>
      <c r="F94" s="311">
        <v>54.03043823453767</v>
      </c>
      <c r="G94" s="267"/>
      <c r="H94" s="267"/>
    </row>
    <row r="95" spans="1:8" ht="11.25">
      <c r="A95" s="264">
        <f>'place accueil 2007-tab3'!$A99</f>
        <v>88</v>
      </c>
      <c r="B95" s="317" t="s">
        <v>160</v>
      </c>
      <c r="C95" s="311">
        <v>6.362229102167182</v>
      </c>
      <c r="D95" s="311">
        <v>1.238390092879257</v>
      </c>
      <c r="E95" s="311">
        <v>47.27195195212161</v>
      </c>
      <c r="F95" s="311">
        <v>54.872571147168046</v>
      </c>
      <c r="G95" s="267"/>
      <c r="H95" s="267"/>
    </row>
    <row r="96" spans="1:8" ht="11.25">
      <c r="A96" s="264">
        <f>'place accueil 2007-tab3'!$A100</f>
        <v>89</v>
      </c>
      <c r="B96" s="317" t="s">
        <v>161</v>
      </c>
      <c r="C96" s="311">
        <v>9.00900900900901</v>
      </c>
      <c r="D96" s="311">
        <v>0.6735707670287109</v>
      </c>
      <c r="E96" s="311">
        <v>56.29874437281198</v>
      </c>
      <c r="F96" s="311">
        <v>65.9813241488497</v>
      </c>
      <c r="G96" s="267"/>
      <c r="H96" s="267"/>
    </row>
    <row r="97" spans="1:8" ht="11.25">
      <c r="A97" s="264">
        <f>'place accueil 2007-tab3'!$A101</f>
        <v>90</v>
      </c>
      <c r="B97" s="317" t="s">
        <v>162</v>
      </c>
      <c r="C97" s="311">
        <v>10.42999289267946</v>
      </c>
      <c r="D97" s="311">
        <v>2.8606965174129355</v>
      </c>
      <c r="E97" s="311">
        <v>41.80258286015007</v>
      </c>
      <c r="F97" s="311">
        <v>55.093272270242466</v>
      </c>
      <c r="G97" s="267"/>
      <c r="H97" s="267"/>
    </row>
    <row r="98" spans="1:8" ht="11.25">
      <c r="A98" s="264">
        <f>'place accueil 2007-tab3'!$A102</f>
        <v>91</v>
      </c>
      <c r="B98" s="317" t="s">
        <v>163</v>
      </c>
      <c r="C98" s="311">
        <v>10.97420543528328</v>
      </c>
      <c r="D98" s="311">
        <v>9.843773990480576</v>
      </c>
      <c r="E98" s="311">
        <v>25.830920261590933</v>
      </c>
      <c r="F98" s="311">
        <v>46.64889968735479</v>
      </c>
      <c r="G98" s="267"/>
      <c r="H98" s="267"/>
    </row>
    <row r="99" spans="1:8" ht="11.25">
      <c r="A99" s="264">
        <f>'place accueil 2007-tab3'!$A103</f>
        <v>92</v>
      </c>
      <c r="B99" s="317" t="s">
        <v>164</v>
      </c>
      <c r="C99" s="311">
        <v>27.866246769066223</v>
      </c>
      <c r="D99" s="311">
        <v>3.620131317032592</v>
      </c>
      <c r="E99" s="311">
        <v>12.630837540179348</v>
      </c>
      <c r="F99" s="311">
        <v>44.11721562627816</v>
      </c>
      <c r="G99" s="267"/>
      <c r="H99" s="267"/>
    </row>
    <row r="100" spans="1:8" ht="11.25">
      <c r="A100" s="264">
        <f>'place accueil 2007-tab3'!$A104</f>
        <v>93</v>
      </c>
      <c r="B100" s="317" t="s">
        <v>165</v>
      </c>
      <c r="C100" s="311">
        <v>12.843321862216738</v>
      </c>
      <c r="D100" s="311">
        <v>2.202454386078826</v>
      </c>
      <c r="E100" s="311">
        <v>11.414131773726778</v>
      </c>
      <c r="F100" s="311">
        <v>26.459908022022343</v>
      </c>
      <c r="G100" s="267"/>
      <c r="H100" s="267"/>
    </row>
    <row r="101" spans="1:8" ht="11.25">
      <c r="A101" s="264">
        <f>'place accueil 2007-tab3'!$A105</f>
        <v>94</v>
      </c>
      <c r="B101" s="317" t="s">
        <v>166</v>
      </c>
      <c r="C101" s="311">
        <v>21.047253692815143</v>
      </c>
      <c r="D101" s="311">
        <v>3.0187867488885702</v>
      </c>
      <c r="E101" s="311">
        <v>17.936596177556847</v>
      </c>
      <c r="F101" s="311">
        <v>42.00263661926056</v>
      </c>
      <c r="G101" s="267"/>
      <c r="H101" s="267"/>
    </row>
    <row r="102" spans="1:8" ht="11.25">
      <c r="A102" s="271">
        <f>'place accueil 2007-tab3'!$A106</f>
        <v>95</v>
      </c>
      <c r="B102" s="318" t="s">
        <v>167</v>
      </c>
      <c r="C102" s="314">
        <v>7.98028067922105</v>
      </c>
      <c r="D102" s="314">
        <v>7.753621819692877</v>
      </c>
      <c r="E102" s="314">
        <v>21.323154660985136</v>
      </c>
      <c r="F102" s="314">
        <v>37.05705715989906</v>
      </c>
      <c r="G102" s="267"/>
      <c r="H102" s="267"/>
    </row>
    <row r="103" spans="1:7" ht="24.75" customHeight="1">
      <c r="A103" s="576" t="s">
        <v>203</v>
      </c>
      <c r="B103" s="576"/>
      <c r="C103" s="319">
        <v>11.450201452283151</v>
      </c>
      <c r="D103" s="319">
        <v>2.6397065141489335</v>
      </c>
      <c r="E103" s="319">
        <v>32.45862562545035</v>
      </c>
      <c r="F103" s="319">
        <v>46.54853359188243</v>
      </c>
      <c r="G103" s="267"/>
    </row>
    <row r="104" spans="1:6" ht="11.25">
      <c r="A104" s="320" t="s">
        <v>204</v>
      </c>
      <c r="B104" s="321"/>
      <c r="C104" s="321"/>
      <c r="D104" s="321"/>
      <c r="E104" s="321"/>
      <c r="F104" s="321"/>
    </row>
    <row r="105" spans="1:6" ht="11.25">
      <c r="A105" s="279" t="s">
        <v>205</v>
      </c>
      <c r="B105" s="279"/>
      <c r="C105" s="302"/>
      <c r="D105" s="302"/>
      <c r="E105" s="302"/>
      <c r="F105" s="302"/>
    </row>
    <row r="106" spans="1:6" ht="11.25">
      <c r="A106" s="260"/>
      <c r="B106" s="260"/>
      <c r="C106" s="260"/>
      <c r="D106" s="260"/>
      <c r="E106" s="260"/>
      <c r="F106" s="260"/>
    </row>
    <row r="107" spans="1:6" ht="11.25">
      <c r="A107" s="260"/>
      <c r="B107" s="260"/>
      <c r="C107" s="260"/>
      <c r="D107" s="260"/>
      <c r="E107" s="260"/>
      <c r="F107" s="260"/>
    </row>
    <row r="108" spans="1:6" ht="11.25">
      <c r="A108" s="260"/>
      <c r="B108" s="260"/>
      <c r="C108" s="260"/>
      <c r="D108" s="260"/>
      <c r="E108" s="260"/>
      <c r="F108" s="260"/>
    </row>
    <row r="109" spans="1:6" ht="11.25">
      <c r="A109" s="260"/>
      <c r="B109" s="260"/>
      <c r="C109" s="260"/>
      <c r="D109" s="260"/>
      <c r="E109" s="260"/>
      <c r="F109" s="260"/>
    </row>
    <row r="110" spans="1:6" ht="11.25">
      <c r="A110" s="260"/>
      <c r="B110" s="260"/>
      <c r="C110" s="260"/>
      <c r="D110" s="260"/>
      <c r="E110" s="260"/>
      <c r="F110" s="260"/>
    </row>
    <row r="111" spans="1:6" ht="11.25">
      <c r="A111" s="260"/>
      <c r="B111" s="260"/>
      <c r="C111" s="260"/>
      <c r="D111" s="260"/>
      <c r="E111" s="260"/>
      <c r="F111" s="260"/>
    </row>
    <row r="112" spans="1:6" ht="11.25">
      <c r="A112" s="260"/>
      <c r="B112" s="260"/>
      <c r="C112" s="260"/>
      <c r="D112" s="260"/>
      <c r="E112" s="260"/>
      <c r="F112" s="260"/>
    </row>
    <row r="113" spans="1:6" ht="11.25">
      <c r="A113" s="260"/>
      <c r="B113" s="260"/>
      <c r="C113" s="260"/>
      <c r="D113" s="260"/>
      <c r="E113" s="260"/>
      <c r="F113" s="260"/>
    </row>
    <row r="114" spans="1:6" ht="11.25">
      <c r="A114" s="260"/>
      <c r="B114" s="260"/>
      <c r="C114" s="260"/>
      <c r="D114" s="260"/>
      <c r="E114" s="260"/>
      <c r="F114" s="260"/>
    </row>
    <row r="115" spans="1:6" ht="11.25">
      <c r="A115" s="260"/>
      <c r="B115" s="260"/>
      <c r="C115" s="260"/>
      <c r="D115" s="260"/>
      <c r="E115" s="260"/>
      <c r="F115" s="260"/>
    </row>
    <row r="116" spans="1:6" ht="11.25">
      <c r="A116" s="260"/>
      <c r="B116" s="260"/>
      <c r="C116" s="260"/>
      <c r="D116" s="260"/>
      <c r="E116" s="260"/>
      <c r="F116" s="260"/>
    </row>
    <row r="117" spans="1:6" ht="11.25">
      <c r="A117" s="260"/>
      <c r="B117" s="260"/>
      <c r="C117" s="260"/>
      <c r="D117" s="260"/>
      <c r="E117" s="260"/>
      <c r="F117" s="260"/>
    </row>
    <row r="118" spans="1:6" ht="11.25">
      <c r="A118" s="260"/>
      <c r="B118" s="260"/>
      <c r="C118" s="260"/>
      <c r="D118" s="260"/>
      <c r="E118" s="260"/>
      <c r="F118" s="260"/>
    </row>
    <row r="119" spans="1:6" ht="11.25">
      <c r="A119" s="260"/>
      <c r="B119" s="260"/>
      <c r="C119" s="260"/>
      <c r="D119" s="260"/>
      <c r="E119" s="260"/>
      <c r="F119" s="260"/>
    </row>
    <row r="120" spans="1:6" ht="11.25">
      <c r="A120" s="260"/>
      <c r="B120" s="260"/>
      <c r="C120" s="260"/>
      <c r="D120" s="260"/>
      <c r="E120" s="260"/>
      <c r="F120" s="260"/>
    </row>
    <row r="121" spans="1:6" ht="11.25">
      <c r="A121" s="260"/>
      <c r="B121" s="260"/>
      <c r="C121" s="260"/>
      <c r="D121" s="260"/>
      <c r="E121" s="260"/>
      <c r="F121" s="260"/>
    </row>
    <row r="122" spans="1:6" ht="11.25">
      <c r="A122" s="260"/>
      <c r="B122" s="260"/>
      <c r="C122" s="260"/>
      <c r="D122" s="260"/>
      <c r="E122" s="260"/>
      <c r="F122" s="260"/>
    </row>
    <row r="123" spans="1:6" ht="11.25">
      <c r="A123" s="260"/>
      <c r="B123" s="260"/>
      <c r="C123" s="260"/>
      <c r="D123" s="260"/>
      <c r="E123" s="260"/>
      <c r="F123" s="260"/>
    </row>
    <row r="124" spans="1:6" ht="11.25">
      <c r="A124" s="260"/>
      <c r="B124" s="260"/>
      <c r="C124" s="260"/>
      <c r="D124" s="260"/>
      <c r="E124" s="260"/>
      <c r="F124" s="260"/>
    </row>
    <row r="125" spans="1:6" ht="11.25">
      <c r="A125" s="260"/>
      <c r="B125" s="260"/>
      <c r="C125" s="260"/>
      <c r="D125" s="260"/>
      <c r="E125" s="260"/>
      <c r="F125" s="260"/>
    </row>
    <row r="126" spans="1:6" ht="11.25">
      <c r="A126" s="260"/>
      <c r="B126" s="260"/>
      <c r="C126" s="260"/>
      <c r="D126" s="260"/>
      <c r="E126" s="260"/>
      <c r="F126" s="260"/>
    </row>
    <row r="127" spans="1:6" ht="11.25">
      <c r="A127" s="260"/>
      <c r="B127" s="260"/>
      <c r="C127" s="260"/>
      <c r="D127" s="260"/>
      <c r="E127" s="260"/>
      <c r="F127" s="260"/>
    </row>
    <row r="128" spans="1:6" ht="11.25">
      <c r="A128" s="260"/>
      <c r="B128" s="260"/>
      <c r="C128" s="260"/>
      <c r="D128" s="260"/>
      <c r="E128" s="260"/>
      <c r="F128" s="260"/>
    </row>
    <row r="129" spans="1:6" ht="11.25">
      <c r="A129" s="260"/>
      <c r="B129" s="260"/>
      <c r="C129" s="260"/>
      <c r="D129" s="260"/>
      <c r="E129" s="260"/>
      <c r="F129" s="260"/>
    </row>
    <row r="130" spans="1:6" ht="11.25">
      <c r="A130" s="260"/>
      <c r="B130" s="260"/>
      <c r="C130" s="260"/>
      <c r="D130" s="260"/>
      <c r="E130" s="260"/>
      <c r="F130" s="260"/>
    </row>
    <row r="131" spans="1:6" ht="11.25">
      <c r="A131" s="260"/>
      <c r="B131" s="260"/>
      <c r="C131" s="260"/>
      <c r="D131" s="260"/>
      <c r="E131" s="260"/>
      <c r="F131" s="260"/>
    </row>
    <row r="132" spans="1:6" ht="11.25">
      <c r="A132" s="260"/>
      <c r="B132" s="260"/>
      <c r="C132" s="260"/>
      <c r="D132" s="260"/>
      <c r="E132" s="260"/>
      <c r="F132" s="260"/>
    </row>
    <row r="133" spans="1:6" ht="11.25">
      <c r="A133" s="260"/>
      <c r="B133" s="260"/>
      <c r="C133" s="260"/>
      <c r="D133" s="260"/>
      <c r="E133" s="260"/>
      <c r="F133" s="260"/>
    </row>
    <row r="134" spans="1:6" ht="11.25">
      <c r="A134" s="260"/>
      <c r="B134" s="260"/>
      <c r="C134" s="260"/>
      <c r="D134" s="260"/>
      <c r="E134" s="260"/>
      <c r="F134" s="260"/>
    </row>
  </sheetData>
  <sheetProtection/>
  <mergeCells count="4">
    <mergeCell ref="A103:B103"/>
    <mergeCell ref="A3:B3"/>
    <mergeCell ref="A59:B59"/>
    <mergeCell ref="A1:F1"/>
  </mergeCells>
  <printOptions horizontalCentered="1"/>
  <pageMargins left="0.7874015748031497" right="0.7874015748031497" top="0.1968503937007874" bottom="0.1968503937007874" header="0.5118110236220472" footer="0.5118110236220472"/>
  <pageSetup horizontalDpi="300" verticalDpi="300" orientation="portrait" paperSize="9" scale="90" r:id="rId1"/>
  <rowBreaks count="1" manualBreakCount="1">
    <brk id="5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182"/>
  <sheetViews>
    <sheetView zoomScaleSheetLayoutView="100" zoomScalePageLayoutView="0" workbookViewId="0" topLeftCell="A1">
      <selection activeCell="A1" sqref="A1:J1"/>
    </sheetView>
  </sheetViews>
  <sheetFormatPr defaultColWidth="11.421875" defaultRowHeight="12.75"/>
  <cols>
    <col min="1" max="1" width="3.8515625" style="259" customWidth="1"/>
    <col min="2" max="2" width="21.28125" style="259" customWidth="1"/>
    <col min="3" max="3" width="8.140625" style="259" customWidth="1"/>
    <col min="4" max="4" width="3.28125" style="306" customWidth="1"/>
    <col min="5" max="5" width="8.00390625" style="259" customWidth="1"/>
    <col min="6" max="6" width="3.28125" style="306" customWidth="1"/>
    <col min="7" max="7" width="8.28125" style="259" customWidth="1"/>
    <col min="8" max="8" width="3.28125" style="306" customWidth="1"/>
    <col min="9" max="9" width="9.00390625" style="334" customWidth="1"/>
    <col min="10" max="10" width="2.8515625" style="306" customWidth="1"/>
    <col min="11" max="16384" width="11.421875" style="259" customWidth="1"/>
  </cols>
  <sheetData>
    <row r="1" spans="1:10" ht="11.25">
      <c r="A1" s="578" t="s">
        <v>206</v>
      </c>
      <c r="B1" s="578"/>
      <c r="C1" s="578"/>
      <c r="D1" s="578"/>
      <c r="E1" s="578"/>
      <c r="F1" s="578"/>
      <c r="G1" s="578"/>
      <c r="H1" s="578"/>
      <c r="I1" s="578"/>
      <c r="J1" s="578"/>
    </row>
    <row r="2" spans="4:10" ht="11.25">
      <c r="D2" s="259"/>
      <c r="F2" s="259"/>
      <c r="H2" s="259"/>
      <c r="I2" s="259"/>
      <c r="J2" s="259"/>
    </row>
    <row r="3" spans="1:10" ht="10.5" customHeight="1">
      <c r="A3" s="322"/>
      <c r="B3" s="323"/>
      <c r="C3" s="572" t="s">
        <v>207</v>
      </c>
      <c r="D3" s="573"/>
      <c r="E3" s="573"/>
      <c r="F3" s="573"/>
      <c r="G3" s="573"/>
      <c r="H3" s="574"/>
      <c r="I3" s="585" t="s">
        <v>187</v>
      </c>
      <c r="J3" s="588"/>
    </row>
    <row r="4" spans="1:10" ht="16.5" customHeight="1">
      <c r="A4" s="582" t="s">
        <v>64</v>
      </c>
      <c r="B4" s="583"/>
      <c r="C4" s="579"/>
      <c r="D4" s="580"/>
      <c r="E4" s="580"/>
      <c r="F4" s="580"/>
      <c r="G4" s="580"/>
      <c r="H4" s="581"/>
      <c r="I4" s="583"/>
      <c r="J4" s="589"/>
    </row>
    <row r="5" spans="1:13" s="263" customFormat="1" ht="17.25" customHeight="1">
      <c r="A5" s="271"/>
      <c r="B5" s="342"/>
      <c r="C5" s="550" t="s">
        <v>179</v>
      </c>
      <c r="D5" s="575"/>
      <c r="E5" s="587" t="s">
        <v>4</v>
      </c>
      <c r="F5" s="587"/>
      <c r="G5" s="561" t="s">
        <v>208</v>
      </c>
      <c r="H5" s="562"/>
      <c r="I5" s="587"/>
      <c r="J5" s="590"/>
      <c r="K5" s="324"/>
      <c r="L5" s="324"/>
      <c r="M5" s="324"/>
    </row>
    <row r="6" spans="1:10" ht="11.25">
      <c r="A6" s="264">
        <v>1</v>
      </c>
      <c r="B6" s="260" t="s">
        <v>69</v>
      </c>
      <c r="C6" s="327">
        <v>186</v>
      </c>
      <c r="D6" s="328"/>
      <c r="E6" s="267">
        <v>30</v>
      </c>
      <c r="F6" s="268"/>
      <c r="G6" s="327">
        <v>0</v>
      </c>
      <c r="H6" s="266"/>
      <c r="I6" s="280">
        <f>$C6+$E6+$G6</f>
        <v>216</v>
      </c>
      <c r="J6" s="266" t="str">
        <f>IF(OR(D6="(e)",F6="(e)",H6="(e)"),"(e)"," ")</f>
        <v> </v>
      </c>
    </row>
    <row r="7" spans="1:10" ht="11.25">
      <c r="A7" s="264">
        <v>2</v>
      </c>
      <c r="B7" s="260" t="s">
        <v>70</v>
      </c>
      <c r="C7" s="327">
        <v>40</v>
      </c>
      <c r="D7" s="328"/>
      <c r="E7" s="267">
        <v>0</v>
      </c>
      <c r="F7" s="268"/>
      <c r="G7" s="327">
        <v>0</v>
      </c>
      <c r="H7" s="266"/>
      <c r="I7" s="280">
        <f aca="true" t="shared" si="0" ref="I7:I58">$C7+$E7+$G7</f>
        <v>40</v>
      </c>
      <c r="J7" s="266" t="str">
        <f aca="true" t="shared" si="1" ref="J7:J58">IF(OR(D7="(e)",F7="(e)",H7="(e)"),"(e)"," ")</f>
        <v> </v>
      </c>
    </row>
    <row r="8" spans="1:10" ht="11.25">
      <c r="A8" s="264">
        <v>3</v>
      </c>
      <c r="B8" s="260" t="s">
        <v>71</v>
      </c>
      <c r="C8" s="327">
        <v>155</v>
      </c>
      <c r="D8" s="328"/>
      <c r="E8" s="267">
        <v>60</v>
      </c>
      <c r="F8" s="268"/>
      <c r="G8" s="327">
        <v>0</v>
      </c>
      <c r="H8" s="266"/>
      <c r="I8" s="280">
        <f t="shared" si="0"/>
        <v>215</v>
      </c>
      <c r="J8" s="266" t="str">
        <f t="shared" si="1"/>
        <v> </v>
      </c>
    </row>
    <row r="9" spans="1:10" ht="11.25">
      <c r="A9" s="264">
        <v>4</v>
      </c>
      <c r="B9" s="260" t="s">
        <v>72</v>
      </c>
      <c r="C9" s="327">
        <v>40</v>
      </c>
      <c r="D9" s="328"/>
      <c r="E9" s="267">
        <v>0</v>
      </c>
      <c r="F9" s="268"/>
      <c r="G9" s="327">
        <v>0</v>
      </c>
      <c r="H9" s="266"/>
      <c r="I9" s="280">
        <f t="shared" si="0"/>
        <v>40</v>
      </c>
      <c r="J9" s="266" t="str">
        <f t="shared" si="1"/>
        <v> </v>
      </c>
    </row>
    <row r="10" spans="1:10" ht="11.25">
      <c r="A10" s="264">
        <v>5</v>
      </c>
      <c r="B10" s="260" t="s">
        <v>73</v>
      </c>
      <c r="C10" s="327">
        <v>0</v>
      </c>
      <c r="D10" s="344" t="s">
        <v>180</v>
      </c>
      <c r="E10" s="267">
        <v>0</v>
      </c>
      <c r="F10" s="268" t="s">
        <v>180</v>
      </c>
      <c r="G10" s="327">
        <v>0</v>
      </c>
      <c r="H10" s="266" t="s">
        <v>180</v>
      </c>
      <c r="I10" s="280">
        <f t="shared" si="0"/>
        <v>0</v>
      </c>
      <c r="J10" s="266" t="str">
        <f t="shared" si="1"/>
        <v>(e)</v>
      </c>
    </row>
    <row r="11" spans="1:10" ht="11.25">
      <c r="A11" s="264">
        <v>6</v>
      </c>
      <c r="B11" s="260" t="s">
        <v>74</v>
      </c>
      <c r="C11" s="327">
        <v>0</v>
      </c>
      <c r="D11" s="328"/>
      <c r="E11" s="267">
        <v>0</v>
      </c>
      <c r="F11" s="268"/>
      <c r="G11" s="327">
        <v>0</v>
      </c>
      <c r="H11" s="266"/>
      <c r="I11" s="280">
        <f t="shared" si="0"/>
        <v>0</v>
      </c>
      <c r="J11" s="266" t="str">
        <f t="shared" si="1"/>
        <v> </v>
      </c>
    </row>
    <row r="12" spans="1:10" ht="11.25">
      <c r="A12" s="264">
        <v>7</v>
      </c>
      <c r="B12" s="260" t="s">
        <v>75</v>
      </c>
      <c r="C12" s="327">
        <v>0</v>
      </c>
      <c r="D12" s="328"/>
      <c r="E12" s="267">
        <v>0</v>
      </c>
      <c r="F12" s="268"/>
      <c r="G12" s="327">
        <v>0</v>
      </c>
      <c r="H12" s="266"/>
      <c r="I12" s="280">
        <f t="shared" si="0"/>
        <v>0</v>
      </c>
      <c r="J12" s="266" t="str">
        <f t="shared" si="1"/>
        <v> </v>
      </c>
    </row>
    <row r="13" spans="1:10" ht="11.25">
      <c r="A13" s="264">
        <v>8</v>
      </c>
      <c r="B13" s="260" t="s">
        <v>76</v>
      </c>
      <c r="C13" s="327">
        <v>239</v>
      </c>
      <c r="D13" s="328"/>
      <c r="E13" s="267">
        <v>40</v>
      </c>
      <c r="F13" s="268"/>
      <c r="G13" s="327">
        <v>0</v>
      </c>
      <c r="H13" s="266"/>
      <c r="I13" s="280">
        <f t="shared" si="0"/>
        <v>279</v>
      </c>
      <c r="J13" s="266" t="str">
        <f t="shared" si="1"/>
        <v> </v>
      </c>
    </row>
    <row r="14" spans="1:10" ht="11.25">
      <c r="A14" s="264">
        <v>9</v>
      </c>
      <c r="B14" s="260" t="s">
        <v>77</v>
      </c>
      <c r="C14" s="327">
        <v>0</v>
      </c>
      <c r="D14" s="328"/>
      <c r="E14" s="267">
        <v>0</v>
      </c>
      <c r="F14" s="268"/>
      <c r="G14" s="327">
        <v>0</v>
      </c>
      <c r="H14" s="266"/>
      <c r="I14" s="280">
        <f t="shared" si="0"/>
        <v>0</v>
      </c>
      <c r="J14" s="266" t="str">
        <f t="shared" si="1"/>
        <v> </v>
      </c>
    </row>
    <row r="15" spans="1:10" ht="11.25">
      <c r="A15" s="264">
        <v>10</v>
      </c>
      <c r="B15" s="260" t="s">
        <v>78</v>
      </c>
      <c r="C15" s="327">
        <v>85</v>
      </c>
      <c r="D15" s="328" t="s">
        <v>180</v>
      </c>
      <c r="E15" s="267">
        <v>0</v>
      </c>
      <c r="F15" s="268" t="s">
        <v>180</v>
      </c>
      <c r="G15" s="327">
        <v>0</v>
      </c>
      <c r="H15" s="266" t="s">
        <v>180</v>
      </c>
      <c r="I15" s="280">
        <f t="shared" si="0"/>
        <v>85</v>
      </c>
      <c r="J15" s="266" t="str">
        <f t="shared" si="1"/>
        <v>(e)</v>
      </c>
    </row>
    <row r="16" spans="1:10" ht="11.25">
      <c r="A16" s="264">
        <v>11</v>
      </c>
      <c r="B16" s="260" t="s">
        <v>79</v>
      </c>
      <c r="C16" s="327">
        <v>35</v>
      </c>
      <c r="D16" s="328"/>
      <c r="E16" s="267">
        <v>0</v>
      </c>
      <c r="F16" s="268"/>
      <c r="G16" s="327">
        <v>0</v>
      </c>
      <c r="H16" s="266"/>
      <c r="I16" s="280">
        <f t="shared" si="0"/>
        <v>35</v>
      </c>
      <c r="J16" s="266" t="str">
        <f t="shared" si="1"/>
        <v> </v>
      </c>
    </row>
    <row r="17" spans="1:10" ht="11.25">
      <c r="A17" s="264">
        <v>12</v>
      </c>
      <c r="B17" s="260" t="s">
        <v>80</v>
      </c>
      <c r="C17" s="327">
        <v>108</v>
      </c>
      <c r="D17" s="328"/>
      <c r="E17" s="267">
        <v>0</v>
      </c>
      <c r="F17" s="268"/>
      <c r="G17" s="327">
        <v>0</v>
      </c>
      <c r="H17" s="266"/>
      <c r="I17" s="280">
        <f t="shared" si="0"/>
        <v>108</v>
      </c>
      <c r="J17" s="266" t="str">
        <f t="shared" si="1"/>
        <v> </v>
      </c>
    </row>
    <row r="18" spans="1:10" ht="11.25">
      <c r="A18" s="264">
        <v>13</v>
      </c>
      <c r="B18" s="260" t="s">
        <v>81</v>
      </c>
      <c r="C18" s="327">
        <v>77</v>
      </c>
      <c r="D18" s="328"/>
      <c r="E18" s="267">
        <v>0</v>
      </c>
      <c r="F18" s="268"/>
      <c r="G18" s="327">
        <v>0</v>
      </c>
      <c r="H18" s="266"/>
      <c r="I18" s="280">
        <f t="shared" si="0"/>
        <v>77</v>
      </c>
      <c r="J18" s="266" t="str">
        <f t="shared" si="1"/>
        <v> </v>
      </c>
    </row>
    <row r="19" spans="1:10" ht="11.25">
      <c r="A19" s="264">
        <v>14</v>
      </c>
      <c r="B19" s="260" t="s">
        <v>82</v>
      </c>
      <c r="C19" s="327">
        <v>615</v>
      </c>
      <c r="D19" s="328"/>
      <c r="E19" s="267">
        <v>216</v>
      </c>
      <c r="F19" s="268"/>
      <c r="G19" s="327">
        <v>0</v>
      </c>
      <c r="H19" s="266"/>
      <c r="I19" s="280">
        <f t="shared" si="0"/>
        <v>831</v>
      </c>
      <c r="J19" s="266" t="str">
        <f t="shared" si="1"/>
        <v> </v>
      </c>
    </row>
    <row r="20" spans="1:10" ht="11.25">
      <c r="A20" s="264">
        <v>15</v>
      </c>
      <c r="B20" s="260" t="s">
        <v>83</v>
      </c>
      <c r="C20" s="327">
        <v>0</v>
      </c>
      <c r="D20" s="328"/>
      <c r="E20" s="267">
        <v>0</v>
      </c>
      <c r="F20" s="268"/>
      <c r="G20" s="327">
        <v>0</v>
      </c>
      <c r="H20" s="266"/>
      <c r="I20" s="280">
        <f t="shared" si="0"/>
        <v>0</v>
      </c>
      <c r="J20" s="266" t="str">
        <f t="shared" si="1"/>
        <v> </v>
      </c>
    </row>
    <row r="21" spans="1:10" ht="11.25">
      <c r="A21" s="264">
        <v>16</v>
      </c>
      <c r="B21" s="260" t="s">
        <v>84</v>
      </c>
      <c r="C21" s="327">
        <v>536</v>
      </c>
      <c r="D21" s="328"/>
      <c r="E21" s="267">
        <v>0</v>
      </c>
      <c r="F21" s="268"/>
      <c r="G21" s="327">
        <v>0</v>
      </c>
      <c r="H21" s="266"/>
      <c r="I21" s="280">
        <f t="shared" si="0"/>
        <v>536</v>
      </c>
      <c r="J21" s="266" t="str">
        <f t="shared" si="1"/>
        <v> </v>
      </c>
    </row>
    <row r="22" spans="1:10" ht="11.25">
      <c r="A22" s="264">
        <v>17</v>
      </c>
      <c r="B22" s="260" t="s">
        <v>85</v>
      </c>
      <c r="C22" s="327">
        <v>96</v>
      </c>
      <c r="D22" s="328"/>
      <c r="E22" s="267">
        <v>30</v>
      </c>
      <c r="F22" s="268"/>
      <c r="G22" s="327">
        <v>16</v>
      </c>
      <c r="H22" s="266"/>
      <c r="I22" s="280">
        <f t="shared" si="0"/>
        <v>142</v>
      </c>
      <c r="J22" s="266" t="str">
        <f t="shared" si="1"/>
        <v> </v>
      </c>
    </row>
    <row r="23" spans="1:10" ht="11.25">
      <c r="A23" s="264">
        <v>18</v>
      </c>
      <c r="B23" s="260" t="s">
        <v>86</v>
      </c>
      <c r="C23" s="327">
        <v>207</v>
      </c>
      <c r="D23" s="328"/>
      <c r="E23" s="267">
        <v>0</v>
      </c>
      <c r="F23" s="268"/>
      <c r="G23" s="327">
        <v>14</v>
      </c>
      <c r="H23" s="266"/>
      <c r="I23" s="280">
        <f t="shared" si="0"/>
        <v>221</v>
      </c>
      <c r="J23" s="266" t="str">
        <f t="shared" si="1"/>
        <v> </v>
      </c>
    </row>
    <row r="24" spans="1:10" ht="11.25">
      <c r="A24" s="264">
        <v>19</v>
      </c>
      <c r="B24" s="260" t="s">
        <v>87</v>
      </c>
      <c r="C24" s="327">
        <v>0</v>
      </c>
      <c r="D24" s="328"/>
      <c r="E24" s="267">
        <v>36</v>
      </c>
      <c r="F24" s="268"/>
      <c r="G24" s="327">
        <v>0</v>
      </c>
      <c r="H24" s="266"/>
      <c r="I24" s="280">
        <f t="shared" si="0"/>
        <v>36</v>
      </c>
      <c r="J24" s="266" t="str">
        <f t="shared" si="1"/>
        <v> </v>
      </c>
    </row>
    <row r="25" spans="1:10" ht="11.25">
      <c r="A25" s="264" t="s">
        <v>88</v>
      </c>
      <c r="B25" s="260" t="s">
        <v>89</v>
      </c>
      <c r="C25" s="327">
        <v>0</v>
      </c>
      <c r="D25" s="328"/>
      <c r="E25" s="267">
        <v>30</v>
      </c>
      <c r="F25" s="268"/>
      <c r="G25" s="327">
        <v>17</v>
      </c>
      <c r="H25" s="266"/>
      <c r="I25" s="280">
        <f t="shared" si="0"/>
        <v>47</v>
      </c>
      <c r="J25" s="266" t="str">
        <f t="shared" si="1"/>
        <v> </v>
      </c>
    </row>
    <row r="26" spans="1:10" ht="11.25">
      <c r="A26" s="264" t="s">
        <v>90</v>
      </c>
      <c r="B26" s="260" t="s">
        <v>91</v>
      </c>
      <c r="C26" s="327">
        <v>82</v>
      </c>
      <c r="D26" s="328"/>
      <c r="E26" s="267">
        <v>0</v>
      </c>
      <c r="F26" s="268"/>
      <c r="G26" s="327">
        <v>0</v>
      </c>
      <c r="H26" s="266"/>
      <c r="I26" s="280">
        <f t="shared" si="0"/>
        <v>82</v>
      </c>
      <c r="J26" s="266" t="str">
        <f t="shared" si="1"/>
        <v> </v>
      </c>
    </row>
    <row r="27" spans="1:10" ht="11.25">
      <c r="A27" s="264">
        <v>21</v>
      </c>
      <c r="B27" s="260" t="s">
        <v>92</v>
      </c>
      <c r="C27" s="327">
        <v>620</v>
      </c>
      <c r="D27" s="328"/>
      <c r="E27" s="267">
        <v>123</v>
      </c>
      <c r="F27" s="268"/>
      <c r="G27" s="327">
        <v>0</v>
      </c>
      <c r="H27" s="266"/>
      <c r="I27" s="280">
        <f t="shared" si="0"/>
        <v>743</v>
      </c>
      <c r="J27" s="266" t="str">
        <f t="shared" si="1"/>
        <v> </v>
      </c>
    </row>
    <row r="28" spans="1:10" ht="11.25">
      <c r="A28" s="264">
        <v>22</v>
      </c>
      <c r="B28" s="260" t="s">
        <v>93</v>
      </c>
      <c r="C28" s="327">
        <v>88</v>
      </c>
      <c r="D28" s="328"/>
      <c r="E28" s="267">
        <v>0</v>
      </c>
      <c r="F28" s="268"/>
      <c r="G28" s="327">
        <v>0</v>
      </c>
      <c r="H28" s="266"/>
      <c r="I28" s="280">
        <f t="shared" si="0"/>
        <v>88</v>
      </c>
      <c r="J28" s="266" t="str">
        <f t="shared" si="1"/>
        <v> </v>
      </c>
    </row>
    <row r="29" spans="1:10" ht="11.25">
      <c r="A29" s="264">
        <v>23</v>
      </c>
      <c r="B29" s="260" t="s">
        <v>94</v>
      </c>
      <c r="C29" s="327">
        <v>0</v>
      </c>
      <c r="D29" s="328"/>
      <c r="E29" s="267">
        <v>0</v>
      </c>
      <c r="F29" s="268"/>
      <c r="G29" s="327">
        <v>0</v>
      </c>
      <c r="H29" s="266"/>
      <c r="I29" s="280">
        <f t="shared" si="0"/>
        <v>0</v>
      </c>
      <c r="J29" s="266" t="str">
        <f t="shared" si="1"/>
        <v> </v>
      </c>
    </row>
    <row r="30" spans="1:10" ht="11.25">
      <c r="A30" s="264">
        <v>24</v>
      </c>
      <c r="B30" s="260" t="s">
        <v>95</v>
      </c>
      <c r="C30" s="327">
        <v>225</v>
      </c>
      <c r="D30" s="328"/>
      <c r="E30" s="267">
        <v>75</v>
      </c>
      <c r="F30" s="268"/>
      <c r="G30" s="327">
        <v>0</v>
      </c>
      <c r="H30" s="266"/>
      <c r="I30" s="280">
        <f t="shared" si="0"/>
        <v>300</v>
      </c>
      <c r="J30" s="266" t="str">
        <f t="shared" si="1"/>
        <v> </v>
      </c>
    </row>
    <row r="31" spans="1:10" ht="11.25">
      <c r="A31" s="264">
        <v>25</v>
      </c>
      <c r="B31" s="260" t="s">
        <v>96</v>
      </c>
      <c r="C31" s="327">
        <v>240</v>
      </c>
      <c r="D31" s="328"/>
      <c r="E31" s="267">
        <v>115</v>
      </c>
      <c r="F31" s="268"/>
      <c r="G31" s="327">
        <v>0</v>
      </c>
      <c r="H31" s="266"/>
      <c r="I31" s="280">
        <f t="shared" si="0"/>
        <v>355</v>
      </c>
      <c r="J31" s="266" t="str">
        <f t="shared" si="1"/>
        <v> </v>
      </c>
    </row>
    <row r="32" spans="1:10" ht="11.25">
      <c r="A32" s="264">
        <v>26</v>
      </c>
      <c r="B32" s="260" t="s">
        <v>97</v>
      </c>
      <c r="C32" s="327">
        <v>340</v>
      </c>
      <c r="D32" s="328"/>
      <c r="E32" s="267">
        <v>0</v>
      </c>
      <c r="F32" s="268"/>
      <c r="G32" s="327">
        <v>0</v>
      </c>
      <c r="H32" s="266"/>
      <c r="I32" s="280">
        <f t="shared" si="0"/>
        <v>340</v>
      </c>
      <c r="J32" s="266" t="str">
        <f t="shared" si="1"/>
        <v> </v>
      </c>
    </row>
    <row r="33" spans="1:10" ht="11.25">
      <c r="A33" s="264">
        <v>27</v>
      </c>
      <c r="B33" s="260" t="s">
        <v>98</v>
      </c>
      <c r="C33" s="327">
        <v>389</v>
      </c>
      <c r="D33" s="328"/>
      <c r="E33" s="267">
        <v>30</v>
      </c>
      <c r="F33" s="268"/>
      <c r="G33" s="327">
        <v>0</v>
      </c>
      <c r="H33" s="266"/>
      <c r="I33" s="280">
        <f t="shared" si="0"/>
        <v>419</v>
      </c>
      <c r="J33" s="266" t="str">
        <f t="shared" si="1"/>
        <v> </v>
      </c>
    </row>
    <row r="34" spans="1:10" ht="11.25">
      <c r="A34" s="264">
        <v>28</v>
      </c>
      <c r="B34" s="260" t="s">
        <v>99</v>
      </c>
      <c r="C34" s="327">
        <v>176</v>
      </c>
      <c r="D34" s="328"/>
      <c r="E34" s="267">
        <v>50</v>
      </c>
      <c r="F34" s="268"/>
      <c r="G34" s="327">
        <v>0</v>
      </c>
      <c r="H34" s="266"/>
      <c r="I34" s="280">
        <f t="shared" si="0"/>
        <v>226</v>
      </c>
      <c r="J34" s="266" t="str">
        <f t="shared" si="1"/>
        <v> </v>
      </c>
    </row>
    <row r="35" spans="1:10" ht="11.25">
      <c r="A35" s="264">
        <v>29</v>
      </c>
      <c r="B35" s="260" t="s">
        <v>100</v>
      </c>
      <c r="C35" s="327">
        <v>496</v>
      </c>
      <c r="D35" s="328"/>
      <c r="E35" s="267">
        <v>0</v>
      </c>
      <c r="F35" s="268"/>
      <c r="G35" s="327">
        <v>0</v>
      </c>
      <c r="H35" s="266"/>
      <c r="I35" s="280">
        <f t="shared" si="0"/>
        <v>496</v>
      </c>
      <c r="J35" s="266" t="str">
        <f t="shared" si="1"/>
        <v> </v>
      </c>
    </row>
    <row r="36" spans="1:10" ht="11.25">
      <c r="A36" s="264">
        <v>30</v>
      </c>
      <c r="B36" s="260" t="s">
        <v>101</v>
      </c>
      <c r="C36" s="327">
        <v>0</v>
      </c>
      <c r="D36" s="328"/>
      <c r="E36" s="267">
        <v>0</v>
      </c>
      <c r="F36" s="268"/>
      <c r="G36" s="327">
        <v>0</v>
      </c>
      <c r="H36" s="266"/>
      <c r="I36" s="280">
        <f t="shared" si="0"/>
        <v>0</v>
      </c>
      <c r="J36" s="266" t="str">
        <f t="shared" si="1"/>
        <v> </v>
      </c>
    </row>
    <row r="37" spans="1:10" ht="11.25">
      <c r="A37" s="264">
        <v>31</v>
      </c>
      <c r="B37" s="260" t="s">
        <v>102</v>
      </c>
      <c r="C37" s="327">
        <v>2528</v>
      </c>
      <c r="D37" s="328"/>
      <c r="E37" s="267">
        <v>255</v>
      </c>
      <c r="F37" s="268"/>
      <c r="G37" s="327">
        <v>48</v>
      </c>
      <c r="H37" s="266"/>
      <c r="I37" s="280">
        <f t="shared" si="0"/>
        <v>2831</v>
      </c>
      <c r="J37" s="266" t="str">
        <f t="shared" si="1"/>
        <v> </v>
      </c>
    </row>
    <row r="38" spans="1:10" ht="11.25">
      <c r="A38" s="264">
        <v>32</v>
      </c>
      <c r="B38" s="260" t="s">
        <v>103</v>
      </c>
      <c r="C38" s="327">
        <v>25</v>
      </c>
      <c r="D38" s="328"/>
      <c r="E38" s="267">
        <v>0</v>
      </c>
      <c r="F38" s="268"/>
      <c r="G38" s="327">
        <v>0</v>
      </c>
      <c r="H38" s="266"/>
      <c r="I38" s="280">
        <f t="shared" si="0"/>
        <v>25</v>
      </c>
      <c r="J38" s="266" t="str">
        <f t="shared" si="1"/>
        <v> </v>
      </c>
    </row>
    <row r="39" spans="1:10" ht="11.25">
      <c r="A39" s="264">
        <v>33</v>
      </c>
      <c r="B39" s="260" t="s">
        <v>104</v>
      </c>
      <c r="C39" s="327">
        <v>1021</v>
      </c>
      <c r="D39" s="328"/>
      <c r="E39" s="267">
        <v>360</v>
      </c>
      <c r="F39" s="268"/>
      <c r="G39" s="327">
        <v>0</v>
      </c>
      <c r="H39" s="266"/>
      <c r="I39" s="280">
        <f t="shared" si="0"/>
        <v>1381</v>
      </c>
      <c r="J39" s="266" t="str">
        <f t="shared" si="1"/>
        <v> </v>
      </c>
    </row>
    <row r="40" spans="1:10" ht="11.25">
      <c r="A40" s="264">
        <v>34</v>
      </c>
      <c r="B40" s="260" t="s">
        <v>105</v>
      </c>
      <c r="C40" s="327">
        <v>704</v>
      </c>
      <c r="D40" s="328"/>
      <c r="E40" s="267">
        <v>217</v>
      </c>
      <c r="F40" s="268"/>
      <c r="G40" s="327">
        <v>0</v>
      </c>
      <c r="H40" s="266"/>
      <c r="I40" s="280">
        <f t="shared" si="0"/>
        <v>921</v>
      </c>
      <c r="J40" s="266" t="str">
        <f t="shared" si="1"/>
        <v> </v>
      </c>
    </row>
    <row r="41" spans="1:10" ht="11.25">
      <c r="A41" s="264">
        <v>35</v>
      </c>
      <c r="B41" s="260" t="s">
        <v>106</v>
      </c>
      <c r="C41" s="327">
        <v>635</v>
      </c>
      <c r="D41" s="328"/>
      <c r="E41" s="267">
        <v>145</v>
      </c>
      <c r="F41" s="268"/>
      <c r="G41" s="327">
        <v>219</v>
      </c>
      <c r="H41" s="266"/>
      <c r="I41" s="280">
        <f t="shared" si="0"/>
        <v>999</v>
      </c>
      <c r="J41" s="266" t="str">
        <f t="shared" si="1"/>
        <v> </v>
      </c>
    </row>
    <row r="42" spans="1:10" ht="11.25">
      <c r="A42" s="264">
        <v>36</v>
      </c>
      <c r="B42" s="260" t="s">
        <v>107</v>
      </c>
      <c r="C42" s="327">
        <v>40</v>
      </c>
      <c r="D42" s="328"/>
      <c r="E42" s="267">
        <v>0</v>
      </c>
      <c r="F42" s="268"/>
      <c r="G42" s="327">
        <v>0</v>
      </c>
      <c r="H42" s="266"/>
      <c r="I42" s="280">
        <f t="shared" si="0"/>
        <v>40</v>
      </c>
      <c r="J42" s="266" t="str">
        <f t="shared" si="1"/>
        <v> </v>
      </c>
    </row>
    <row r="43" spans="1:10" ht="11.25">
      <c r="A43" s="264">
        <v>37</v>
      </c>
      <c r="B43" s="260" t="s">
        <v>108</v>
      </c>
      <c r="C43" s="327">
        <v>636</v>
      </c>
      <c r="D43" s="328"/>
      <c r="E43" s="267">
        <v>0</v>
      </c>
      <c r="F43" s="268"/>
      <c r="G43" s="327">
        <v>0</v>
      </c>
      <c r="H43" s="266"/>
      <c r="I43" s="280">
        <f t="shared" si="0"/>
        <v>636</v>
      </c>
      <c r="J43" s="266" t="str">
        <f t="shared" si="1"/>
        <v> </v>
      </c>
    </row>
    <row r="44" spans="1:10" ht="11.25">
      <c r="A44" s="264">
        <v>38</v>
      </c>
      <c r="B44" s="260" t="s">
        <v>109</v>
      </c>
      <c r="C44" s="327">
        <v>1493</v>
      </c>
      <c r="D44" s="328"/>
      <c r="E44" s="267">
        <v>147</v>
      </c>
      <c r="F44" s="268"/>
      <c r="G44" s="327">
        <v>0</v>
      </c>
      <c r="H44" s="266"/>
      <c r="I44" s="280">
        <f t="shared" si="0"/>
        <v>1640</v>
      </c>
      <c r="J44" s="266" t="str">
        <f t="shared" si="1"/>
        <v> </v>
      </c>
    </row>
    <row r="45" spans="1:10" ht="11.25">
      <c r="A45" s="264">
        <v>39</v>
      </c>
      <c r="B45" s="260" t="s">
        <v>110</v>
      </c>
      <c r="C45" s="327">
        <v>110</v>
      </c>
      <c r="D45" s="328"/>
      <c r="E45" s="267">
        <v>0</v>
      </c>
      <c r="F45" s="268"/>
      <c r="G45" s="327">
        <v>0</v>
      </c>
      <c r="H45" s="266"/>
      <c r="I45" s="280">
        <f t="shared" si="0"/>
        <v>110</v>
      </c>
      <c r="J45" s="266" t="str">
        <f t="shared" si="1"/>
        <v> </v>
      </c>
    </row>
    <row r="46" spans="1:10" ht="11.25">
      <c r="A46" s="264">
        <v>40</v>
      </c>
      <c r="B46" s="260" t="s">
        <v>111</v>
      </c>
      <c r="C46" s="327">
        <v>87</v>
      </c>
      <c r="D46" s="328"/>
      <c r="E46" s="267">
        <v>0</v>
      </c>
      <c r="F46" s="268"/>
      <c r="G46" s="327">
        <v>0</v>
      </c>
      <c r="H46" s="266"/>
      <c r="I46" s="280">
        <f t="shared" si="0"/>
        <v>87</v>
      </c>
      <c r="J46" s="266" t="str">
        <f t="shared" si="1"/>
        <v> </v>
      </c>
    </row>
    <row r="47" spans="1:10" ht="11.25">
      <c r="A47" s="264">
        <v>41</v>
      </c>
      <c r="B47" s="260" t="s">
        <v>112</v>
      </c>
      <c r="C47" s="327">
        <v>132</v>
      </c>
      <c r="D47" s="328"/>
      <c r="E47" s="267">
        <v>0</v>
      </c>
      <c r="F47" s="268"/>
      <c r="G47" s="327">
        <v>0</v>
      </c>
      <c r="H47" s="266"/>
      <c r="I47" s="280">
        <f t="shared" si="0"/>
        <v>132</v>
      </c>
      <c r="J47" s="266" t="str">
        <f t="shared" si="1"/>
        <v> </v>
      </c>
    </row>
    <row r="48" spans="1:10" ht="11.25">
      <c r="A48" s="264">
        <v>42</v>
      </c>
      <c r="B48" s="260" t="s">
        <v>113</v>
      </c>
      <c r="C48" s="327">
        <v>36</v>
      </c>
      <c r="D48" s="328"/>
      <c r="E48" s="267">
        <v>90</v>
      </c>
      <c r="F48" s="268"/>
      <c r="G48" s="327">
        <v>0</v>
      </c>
      <c r="H48" s="266"/>
      <c r="I48" s="280">
        <f t="shared" si="0"/>
        <v>126</v>
      </c>
      <c r="J48" s="266" t="str">
        <f t="shared" si="1"/>
        <v> </v>
      </c>
    </row>
    <row r="49" spans="1:10" ht="11.25">
      <c r="A49" s="264">
        <v>43</v>
      </c>
      <c r="B49" s="260" t="s">
        <v>114</v>
      </c>
      <c r="C49" s="327">
        <v>0</v>
      </c>
      <c r="D49" s="328"/>
      <c r="E49" s="267">
        <v>0</v>
      </c>
      <c r="F49" s="268"/>
      <c r="G49" s="327">
        <v>0</v>
      </c>
      <c r="H49" s="266"/>
      <c r="I49" s="280">
        <f t="shared" si="0"/>
        <v>0</v>
      </c>
      <c r="J49" s="266" t="str">
        <f t="shared" si="1"/>
        <v> </v>
      </c>
    </row>
    <row r="50" spans="1:10" ht="11.25">
      <c r="A50" s="264">
        <v>44</v>
      </c>
      <c r="B50" s="260" t="s">
        <v>115</v>
      </c>
      <c r="C50" s="327">
        <v>811</v>
      </c>
      <c r="D50" s="328"/>
      <c r="E50" s="267">
        <v>150</v>
      </c>
      <c r="F50" s="268"/>
      <c r="G50" s="327">
        <v>0</v>
      </c>
      <c r="H50" s="266"/>
      <c r="I50" s="280">
        <f t="shared" si="0"/>
        <v>961</v>
      </c>
      <c r="J50" s="266" t="str">
        <f t="shared" si="1"/>
        <v> </v>
      </c>
    </row>
    <row r="51" spans="1:10" ht="11.25">
      <c r="A51" s="264">
        <v>45</v>
      </c>
      <c r="B51" s="260" t="s">
        <v>116</v>
      </c>
      <c r="C51" s="327">
        <v>377</v>
      </c>
      <c r="D51" s="328"/>
      <c r="E51" s="267">
        <v>40</v>
      </c>
      <c r="F51" s="268"/>
      <c r="G51" s="327">
        <v>20</v>
      </c>
      <c r="H51" s="266"/>
      <c r="I51" s="280">
        <f t="shared" si="0"/>
        <v>437</v>
      </c>
      <c r="J51" s="266" t="str">
        <f t="shared" si="1"/>
        <v> </v>
      </c>
    </row>
    <row r="52" spans="1:10" ht="11.25">
      <c r="A52" s="264">
        <v>46</v>
      </c>
      <c r="B52" s="260" t="s">
        <v>117</v>
      </c>
      <c r="C52" s="327">
        <v>0</v>
      </c>
      <c r="D52" s="328"/>
      <c r="E52" s="267">
        <v>12</v>
      </c>
      <c r="F52" s="268"/>
      <c r="G52" s="327">
        <v>0</v>
      </c>
      <c r="H52" s="266"/>
      <c r="I52" s="280">
        <f t="shared" si="0"/>
        <v>12</v>
      </c>
      <c r="J52" s="266" t="str">
        <f t="shared" si="1"/>
        <v> </v>
      </c>
    </row>
    <row r="53" spans="1:10" ht="11.25">
      <c r="A53" s="264">
        <v>47</v>
      </c>
      <c r="B53" s="260" t="s">
        <v>118</v>
      </c>
      <c r="C53" s="327">
        <v>86</v>
      </c>
      <c r="D53" s="328"/>
      <c r="E53" s="267">
        <v>0</v>
      </c>
      <c r="F53" s="268"/>
      <c r="G53" s="327">
        <v>0</v>
      </c>
      <c r="H53" s="266"/>
      <c r="I53" s="280">
        <f t="shared" si="0"/>
        <v>86</v>
      </c>
      <c r="J53" s="266" t="str">
        <f t="shared" si="1"/>
        <v> </v>
      </c>
    </row>
    <row r="54" spans="1:10" ht="11.25">
      <c r="A54" s="264">
        <v>48</v>
      </c>
      <c r="B54" s="260" t="s">
        <v>119</v>
      </c>
      <c r="C54" s="327">
        <v>0</v>
      </c>
      <c r="D54" s="266"/>
      <c r="E54" s="267">
        <v>0</v>
      </c>
      <c r="F54" s="268"/>
      <c r="G54" s="327">
        <v>0</v>
      </c>
      <c r="H54" s="266"/>
      <c r="I54" s="280">
        <f t="shared" si="0"/>
        <v>0</v>
      </c>
      <c r="J54" s="266" t="str">
        <f t="shared" si="1"/>
        <v> </v>
      </c>
    </row>
    <row r="55" spans="1:10" ht="11.25">
      <c r="A55" s="264">
        <v>49</v>
      </c>
      <c r="B55" s="260" t="s">
        <v>120</v>
      </c>
      <c r="C55" s="327">
        <v>675</v>
      </c>
      <c r="D55" s="328"/>
      <c r="E55" s="267">
        <v>60</v>
      </c>
      <c r="F55" s="268"/>
      <c r="G55" s="327">
        <v>0</v>
      </c>
      <c r="H55" s="266"/>
      <c r="I55" s="280">
        <f t="shared" si="0"/>
        <v>735</v>
      </c>
      <c r="J55" s="266" t="str">
        <f t="shared" si="1"/>
        <v> </v>
      </c>
    </row>
    <row r="56" spans="1:10" ht="11.25">
      <c r="A56" s="264">
        <v>50</v>
      </c>
      <c r="B56" s="260" t="s">
        <v>121</v>
      </c>
      <c r="C56" s="327">
        <v>102</v>
      </c>
      <c r="D56" s="328"/>
      <c r="E56" s="267">
        <v>0</v>
      </c>
      <c r="F56" s="268"/>
      <c r="G56" s="327">
        <v>12</v>
      </c>
      <c r="H56" s="266"/>
      <c r="I56" s="280">
        <f t="shared" si="0"/>
        <v>114</v>
      </c>
      <c r="J56" s="266" t="str">
        <f t="shared" si="1"/>
        <v> </v>
      </c>
    </row>
    <row r="57" spans="1:10" ht="11.25">
      <c r="A57" s="264">
        <v>51</v>
      </c>
      <c r="B57" s="260" t="s">
        <v>122</v>
      </c>
      <c r="C57" s="327">
        <v>1268</v>
      </c>
      <c r="D57" s="328"/>
      <c r="E57" s="267">
        <v>60</v>
      </c>
      <c r="F57" s="268"/>
      <c r="G57" s="327">
        <v>0</v>
      </c>
      <c r="H57" s="266"/>
      <c r="I57" s="280">
        <f t="shared" si="0"/>
        <v>1328</v>
      </c>
      <c r="J57" s="266" t="str">
        <f t="shared" si="1"/>
        <v> </v>
      </c>
    </row>
    <row r="58" spans="1:10" ht="11.25">
      <c r="A58" s="271">
        <v>52</v>
      </c>
      <c r="B58" s="272" t="s">
        <v>123</v>
      </c>
      <c r="C58" s="329">
        <v>0</v>
      </c>
      <c r="D58" s="330"/>
      <c r="E58" s="275">
        <v>0</v>
      </c>
      <c r="F58" s="276"/>
      <c r="G58" s="329">
        <v>0</v>
      </c>
      <c r="H58" s="274"/>
      <c r="I58" s="331">
        <f t="shared" si="0"/>
        <v>0</v>
      </c>
      <c r="J58" s="274" t="str">
        <f t="shared" si="1"/>
        <v> </v>
      </c>
    </row>
    <row r="59" spans="1:9" ht="16.5" customHeight="1">
      <c r="A59" s="549" t="s">
        <v>181</v>
      </c>
      <c r="B59" s="549"/>
      <c r="C59" s="280"/>
      <c r="D59" s="325"/>
      <c r="E59" s="267"/>
      <c r="F59" s="268"/>
      <c r="G59" s="280"/>
      <c r="H59" s="268"/>
      <c r="I59" s="280"/>
    </row>
    <row r="60" spans="1:9" ht="7.5" customHeight="1">
      <c r="A60" s="279"/>
      <c r="B60" s="279"/>
      <c r="C60" s="280"/>
      <c r="D60" s="326"/>
      <c r="E60" s="267"/>
      <c r="F60" s="281"/>
      <c r="G60" s="280"/>
      <c r="H60" s="281"/>
      <c r="I60" s="280"/>
    </row>
    <row r="61" spans="1:10" ht="18.75" customHeight="1">
      <c r="A61" s="584" t="s">
        <v>64</v>
      </c>
      <c r="B61" s="585"/>
      <c r="C61" s="572" t="s">
        <v>207</v>
      </c>
      <c r="D61" s="573"/>
      <c r="E61" s="573"/>
      <c r="F61" s="573"/>
      <c r="G61" s="573"/>
      <c r="H61" s="574"/>
      <c r="I61" s="585" t="s">
        <v>178</v>
      </c>
      <c r="J61" s="588"/>
    </row>
    <row r="62" spans="1:10" ht="9" customHeight="1">
      <c r="A62" s="582"/>
      <c r="B62" s="583"/>
      <c r="C62" s="579"/>
      <c r="D62" s="580"/>
      <c r="E62" s="580"/>
      <c r="F62" s="580"/>
      <c r="G62" s="580"/>
      <c r="H62" s="581"/>
      <c r="I62" s="583"/>
      <c r="J62" s="589"/>
    </row>
    <row r="63" spans="1:10" ht="17.25" customHeight="1">
      <c r="A63" s="586"/>
      <c r="B63" s="587"/>
      <c r="C63" s="550" t="s">
        <v>179</v>
      </c>
      <c r="D63" s="575"/>
      <c r="E63" s="587" t="s">
        <v>4</v>
      </c>
      <c r="F63" s="587"/>
      <c r="G63" s="561" t="s">
        <v>208</v>
      </c>
      <c r="H63" s="562"/>
      <c r="I63" s="587"/>
      <c r="J63" s="590"/>
    </row>
    <row r="64" spans="1:10" ht="11.25">
      <c r="A64" s="264">
        <v>53</v>
      </c>
      <c r="B64" s="260" t="s">
        <v>125</v>
      </c>
      <c r="C64" s="327">
        <v>330</v>
      </c>
      <c r="D64" s="328"/>
      <c r="E64" s="267">
        <v>0</v>
      </c>
      <c r="F64" s="268"/>
      <c r="G64" s="327">
        <v>43</v>
      </c>
      <c r="H64" s="266"/>
      <c r="I64" s="280">
        <f>$C64+$E64+$G64</f>
        <v>373</v>
      </c>
      <c r="J64" s="266" t="str">
        <f aca="true" t="shared" si="2" ref="J64:J110">IF(OR(D64="(e)",F64="(e)",H64="(e)"),"(e)"," ")</f>
        <v> </v>
      </c>
    </row>
    <row r="65" spans="1:10" ht="11.25">
      <c r="A65" s="264">
        <v>54</v>
      </c>
      <c r="B65" s="260" t="s">
        <v>126</v>
      </c>
      <c r="C65" s="327">
        <v>585</v>
      </c>
      <c r="D65" s="328"/>
      <c r="E65" s="267">
        <v>253</v>
      </c>
      <c r="F65" s="268"/>
      <c r="G65" s="327">
        <v>0</v>
      </c>
      <c r="H65" s="266"/>
      <c r="I65" s="280">
        <f aca="true" t="shared" si="3" ref="I65:I110">$C65+$E65+$G65</f>
        <v>838</v>
      </c>
      <c r="J65" s="266" t="str">
        <f t="shared" si="2"/>
        <v> </v>
      </c>
    </row>
    <row r="66" spans="1:10" ht="11.25">
      <c r="A66" s="264">
        <v>55</v>
      </c>
      <c r="B66" s="260" t="s">
        <v>127</v>
      </c>
      <c r="C66" s="327">
        <v>0</v>
      </c>
      <c r="D66" s="328"/>
      <c r="E66" s="267">
        <v>0</v>
      </c>
      <c r="F66" s="268"/>
      <c r="G66" s="327">
        <v>0</v>
      </c>
      <c r="H66" s="266"/>
      <c r="I66" s="280">
        <f t="shared" si="3"/>
        <v>0</v>
      </c>
      <c r="J66" s="266" t="str">
        <f t="shared" si="2"/>
        <v> </v>
      </c>
    </row>
    <row r="67" spans="1:10" ht="11.25">
      <c r="A67" s="264">
        <v>56</v>
      </c>
      <c r="B67" s="260" t="s">
        <v>128</v>
      </c>
      <c r="C67" s="327">
        <v>215</v>
      </c>
      <c r="D67" s="328"/>
      <c r="E67" s="267">
        <v>0</v>
      </c>
      <c r="F67" s="268"/>
      <c r="G67" s="327">
        <v>0</v>
      </c>
      <c r="H67" s="266"/>
      <c r="I67" s="280">
        <f t="shared" si="3"/>
        <v>215</v>
      </c>
      <c r="J67" s="266" t="str">
        <f t="shared" si="2"/>
        <v> </v>
      </c>
    </row>
    <row r="68" spans="1:10" ht="11.25">
      <c r="A68" s="264">
        <v>57</v>
      </c>
      <c r="B68" s="260" t="s">
        <v>129</v>
      </c>
      <c r="C68" s="327">
        <v>162</v>
      </c>
      <c r="D68" s="328"/>
      <c r="E68" s="267">
        <v>0</v>
      </c>
      <c r="F68" s="268"/>
      <c r="G68" s="327">
        <v>0</v>
      </c>
      <c r="H68" s="266"/>
      <c r="I68" s="280">
        <f t="shared" si="3"/>
        <v>162</v>
      </c>
      <c r="J68" s="266" t="str">
        <f t="shared" si="2"/>
        <v> </v>
      </c>
    </row>
    <row r="69" spans="1:10" ht="11.25">
      <c r="A69" s="264">
        <v>58</v>
      </c>
      <c r="B69" s="260" t="s">
        <v>130</v>
      </c>
      <c r="C69" s="327">
        <v>200</v>
      </c>
      <c r="D69" s="328" t="s">
        <v>180</v>
      </c>
      <c r="E69" s="267">
        <v>0</v>
      </c>
      <c r="F69" s="268" t="s">
        <v>180</v>
      </c>
      <c r="G69" s="327">
        <v>0</v>
      </c>
      <c r="H69" s="266" t="s">
        <v>180</v>
      </c>
      <c r="I69" s="280">
        <f t="shared" si="3"/>
        <v>200</v>
      </c>
      <c r="J69" s="266" t="str">
        <f t="shared" si="2"/>
        <v>(e)</v>
      </c>
    </row>
    <row r="70" spans="1:10" ht="11.25">
      <c r="A70" s="264">
        <v>59</v>
      </c>
      <c r="B70" s="260" t="s">
        <v>131</v>
      </c>
      <c r="C70" s="327">
        <v>2215</v>
      </c>
      <c r="D70" s="328"/>
      <c r="E70" s="267">
        <v>320</v>
      </c>
      <c r="F70" s="268"/>
      <c r="G70" s="327">
        <v>78</v>
      </c>
      <c r="H70" s="266"/>
      <c r="I70" s="280">
        <f t="shared" si="3"/>
        <v>2613</v>
      </c>
      <c r="J70" s="266" t="str">
        <f t="shared" si="2"/>
        <v> </v>
      </c>
    </row>
    <row r="71" spans="1:10" ht="11.25">
      <c r="A71" s="264">
        <v>60</v>
      </c>
      <c r="B71" s="260" t="s">
        <v>132</v>
      </c>
      <c r="C71" s="327">
        <v>245</v>
      </c>
      <c r="D71" s="328"/>
      <c r="E71" s="267">
        <v>148</v>
      </c>
      <c r="F71" s="268"/>
      <c r="G71" s="327">
        <v>0</v>
      </c>
      <c r="H71" s="266"/>
      <c r="I71" s="280">
        <f t="shared" si="3"/>
        <v>393</v>
      </c>
      <c r="J71" s="266" t="str">
        <f t="shared" si="2"/>
        <v> </v>
      </c>
    </row>
    <row r="72" spans="1:10" ht="11.25">
      <c r="A72" s="264">
        <v>61</v>
      </c>
      <c r="B72" s="260" t="s">
        <v>133</v>
      </c>
      <c r="C72" s="327">
        <v>132</v>
      </c>
      <c r="D72" s="328"/>
      <c r="E72" s="267">
        <v>0</v>
      </c>
      <c r="F72" s="268"/>
      <c r="G72" s="327">
        <v>0</v>
      </c>
      <c r="H72" s="266"/>
      <c r="I72" s="280">
        <f t="shared" si="3"/>
        <v>132</v>
      </c>
      <c r="J72" s="266" t="str">
        <f t="shared" si="2"/>
        <v> </v>
      </c>
    </row>
    <row r="73" spans="1:10" ht="11.25">
      <c r="A73" s="264">
        <v>62</v>
      </c>
      <c r="B73" s="260" t="s">
        <v>134</v>
      </c>
      <c r="C73" s="327">
        <v>503</v>
      </c>
      <c r="D73" s="328"/>
      <c r="E73" s="267">
        <v>56</v>
      </c>
      <c r="F73" s="268"/>
      <c r="G73" s="327">
        <v>0</v>
      </c>
      <c r="H73" s="266"/>
      <c r="I73" s="280">
        <f t="shared" si="3"/>
        <v>559</v>
      </c>
      <c r="J73" s="266" t="str">
        <f t="shared" si="2"/>
        <v> </v>
      </c>
    </row>
    <row r="74" spans="1:10" ht="11.25">
      <c r="A74" s="264">
        <v>63</v>
      </c>
      <c r="B74" s="260" t="s">
        <v>135</v>
      </c>
      <c r="C74" s="327">
        <v>497</v>
      </c>
      <c r="D74" s="328"/>
      <c r="E74" s="267">
        <v>140</v>
      </c>
      <c r="F74" s="268"/>
      <c r="G74" s="327">
        <v>51</v>
      </c>
      <c r="H74" s="266"/>
      <c r="I74" s="280">
        <f t="shared" si="3"/>
        <v>688</v>
      </c>
      <c r="J74" s="266" t="str">
        <f t="shared" si="2"/>
        <v> </v>
      </c>
    </row>
    <row r="75" spans="1:10" ht="11.25">
      <c r="A75" s="264">
        <v>64</v>
      </c>
      <c r="B75" s="260" t="s">
        <v>136</v>
      </c>
      <c r="C75" s="327">
        <v>211</v>
      </c>
      <c r="D75" s="328"/>
      <c r="E75" s="267">
        <v>21</v>
      </c>
      <c r="F75" s="268"/>
      <c r="G75" s="327">
        <v>16</v>
      </c>
      <c r="H75" s="266"/>
      <c r="I75" s="280">
        <f t="shared" si="3"/>
        <v>248</v>
      </c>
      <c r="J75" s="266" t="str">
        <f t="shared" si="2"/>
        <v> </v>
      </c>
    </row>
    <row r="76" spans="1:10" ht="11.25">
      <c r="A76" s="264">
        <v>65</v>
      </c>
      <c r="B76" s="260" t="s">
        <v>137</v>
      </c>
      <c r="C76" s="327">
        <v>65</v>
      </c>
      <c r="D76" s="328" t="s">
        <v>180</v>
      </c>
      <c r="E76" s="267">
        <v>80</v>
      </c>
      <c r="F76" s="268" t="s">
        <v>180</v>
      </c>
      <c r="G76" s="327">
        <v>0</v>
      </c>
      <c r="H76" s="266" t="s">
        <v>180</v>
      </c>
      <c r="I76" s="280">
        <f t="shared" si="3"/>
        <v>145</v>
      </c>
      <c r="J76" s="266" t="str">
        <f t="shared" si="2"/>
        <v>(e)</v>
      </c>
    </row>
    <row r="77" spans="1:10" ht="11.25">
      <c r="A77" s="264">
        <v>66</v>
      </c>
      <c r="B77" s="260" t="s">
        <v>138</v>
      </c>
      <c r="C77" s="327">
        <v>59</v>
      </c>
      <c r="D77" s="328"/>
      <c r="E77" s="267">
        <v>30</v>
      </c>
      <c r="F77" s="268"/>
      <c r="G77" s="327">
        <v>0</v>
      </c>
      <c r="H77" s="266"/>
      <c r="I77" s="280">
        <f t="shared" si="3"/>
        <v>89</v>
      </c>
      <c r="J77" s="266" t="str">
        <f t="shared" si="2"/>
        <v> </v>
      </c>
    </row>
    <row r="78" spans="1:10" ht="11.25">
      <c r="A78" s="264">
        <v>67</v>
      </c>
      <c r="B78" s="260" t="s">
        <v>139</v>
      </c>
      <c r="C78" s="327">
        <v>789</v>
      </c>
      <c r="D78" s="328"/>
      <c r="E78" s="267">
        <v>180</v>
      </c>
      <c r="F78" s="268"/>
      <c r="G78" s="327">
        <v>317</v>
      </c>
      <c r="H78" s="266"/>
      <c r="I78" s="280">
        <f t="shared" si="3"/>
        <v>1286</v>
      </c>
      <c r="J78" s="266" t="str">
        <f t="shared" si="2"/>
        <v> </v>
      </c>
    </row>
    <row r="79" spans="1:10" ht="11.25">
      <c r="A79" s="264">
        <v>68</v>
      </c>
      <c r="B79" s="260" t="s">
        <v>140</v>
      </c>
      <c r="C79" s="327">
        <v>501</v>
      </c>
      <c r="D79" s="328"/>
      <c r="E79" s="267">
        <v>155</v>
      </c>
      <c r="F79" s="268"/>
      <c r="G79" s="327">
        <v>0</v>
      </c>
      <c r="H79" s="266"/>
      <c r="I79" s="280">
        <f t="shared" si="3"/>
        <v>656</v>
      </c>
      <c r="J79" s="266" t="str">
        <f t="shared" si="2"/>
        <v> </v>
      </c>
    </row>
    <row r="80" spans="1:10" ht="11.25">
      <c r="A80" s="264">
        <v>69</v>
      </c>
      <c r="B80" s="260" t="s">
        <v>141</v>
      </c>
      <c r="C80" s="327">
        <v>0</v>
      </c>
      <c r="D80" s="328" t="s">
        <v>180</v>
      </c>
      <c r="E80" s="267">
        <v>565</v>
      </c>
      <c r="F80" s="268" t="s">
        <v>180</v>
      </c>
      <c r="G80" s="327">
        <v>328</v>
      </c>
      <c r="H80" s="266" t="s">
        <v>180</v>
      </c>
      <c r="I80" s="280">
        <f t="shared" si="3"/>
        <v>893</v>
      </c>
      <c r="J80" s="266" t="str">
        <f t="shared" si="2"/>
        <v>(e)</v>
      </c>
    </row>
    <row r="81" spans="1:10" ht="11.25">
      <c r="A81" s="264">
        <v>70</v>
      </c>
      <c r="B81" s="260" t="s">
        <v>142</v>
      </c>
      <c r="C81" s="327">
        <v>20</v>
      </c>
      <c r="D81" s="328"/>
      <c r="E81" s="267">
        <v>0</v>
      </c>
      <c r="F81" s="268"/>
      <c r="G81" s="327">
        <v>0</v>
      </c>
      <c r="H81" s="266"/>
      <c r="I81" s="280">
        <f t="shared" si="3"/>
        <v>20</v>
      </c>
      <c r="J81" s="266" t="str">
        <f t="shared" si="2"/>
        <v> </v>
      </c>
    </row>
    <row r="82" spans="1:10" ht="11.25">
      <c r="A82" s="264">
        <v>71</v>
      </c>
      <c r="B82" s="260" t="s">
        <v>143</v>
      </c>
      <c r="C82" s="327">
        <v>150</v>
      </c>
      <c r="D82" s="328"/>
      <c r="E82" s="267">
        <v>0</v>
      </c>
      <c r="F82" s="268"/>
      <c r="G82" s="327">
        <v>0</v>
      </c>
      <c r="H82" s="266"/>
      <c r="I82" s="280">
        <f t="shared" si="3"/>
        <v>150</v>
      </c>
      <c r="J82" s="266" t="str">
        <f t="shared" si="2"/>
        <v> </v>
      </c>
    </row>
    <row r="83" spans="1:10" ht="11.25">
      <c r="A83" s="264">
        <v>72</v>
      </c>
      <c r="B83" s="260" t="s">
        <v>144</v>
      </c>
      <c r="C83" s="327">
        <v>123</v>
      </c>
      <c r="D83" s="328"/>
      <c r="E83" s="267">
        <v>0</v>
      </c>
      <c r="F83" s="268"/>
      <c r="G83" s="327">
        <v>18</v>
      </c>
      <c r="H83" s="266"/>
      <c r="I83" s="280">
        <f t="shared" si="3"/>
        <v>141</v>
      </c>
      <c r="J83" s="266" t="str">
        <f t="shared" si="2"/>
        <v> </v>
      </c>
    </row>
    <row r="84" spans="1:10" ht="11.25">
      <c r="A84" s="264">
        <v>73</v>
      </c>
      <c r="B84" s="260" t="s">
        <v>145</v>
      </c>
      <c r="C84" s="327">
        <v>162</v>
      </c>
      <c r="D84" s="328"/>
      <c r="E84" s="267">
        <v>47</v>
      </c>
      <c r="F84" s="268"/>
      <c r="G84" s="327">
        <v>0</v>
      </c>
      <c r="H84" s="266"/>
      <c r="I84" s="280">
        <f t="shared" si="3"/>
        <v>209</v>
      </c>
      <c r="J84" s="266" t="str">
        <f t="shared" si="2"/>
        <v> </v>
      </c>
    </row>
    <row r="85" spans="1:10" ht="11.25">
      <c r="A85" s="264">
        <v>74</v>
      </c>
      <c r="B85" s="260" t="s">
        <v>146</v>
      </c>
      <c r="C85" s="327">
        <v>625</v>
      </c>
      <c r="D85" s="328"/>
      <c r="E85" s="267">
        <v>0</v>
      </c>
      <c r="F85" s="268"/>
      <c r="G85" s="327">
        <v>0</v>
      </c>
      <c r="H85" s="266"/>
      <c r="I85" s="280">
        <f t="shared" si="3"/>
        <v>625</v>
      </c>
      <c r="J85" s="266" t="str">
        <f t="shared" si="2"/>
        <v> </v>
      </c>
    </row>
    <row r="86" spans="1:10" ht="11.25">
      <c r="A86" s="264">
        <v>75</v>
      </c>
      <c r="B86" s="260" t="s">
        <v>147</v>
      </c>
      <c r="C86" s="327">
        <v>20437</v>
      </c>
      <c r="D86" s="328"/>
      <c r="E86" s="267">
        <v>58</v>
      </c>
      <c r="F86" s="268"/>
      <c r="G86" s="327">
        <v>501</v>
      </c>
      <c r="H86" s="266"/>
      <c r="I86" s="280">
        <f t="shared" si="3"/>
        <v>20996</v>
      </c>
      <c r="J86" s="266" t="str">
        <f t="shared" si="2"/>
        <v> </v>
      </c>
    </row>
    <row r="87" spans="1:10" ht="11.25">
      <c r="A87" s="264">
        <v>76</v>
      </c>
      <c r="B87" s="260" t="s">
        <v>148</v>
      </c>
      <c r="C87" s="327">
        <v>808</v>
      </c>
      <c r="D87" s="328"/>
      <c r="E87" s="267">
        <v>133</v>
      </c>
      <c r="F87" s="268"/>
      <c r="G87" s="327">
        <v>26</v>
      </c>
      <c r="H87" s="266"/>
      <c r="I87" s="280">
        <f t="shared" si="3"/>
        <v>967</v>
      </c>
      <c r="J87" s="266" t="str">
        <f t="shared" si="2"/>
        <v> </v>
      </c>
    </row>
    <row r="88" spans="1:10" ht="11.25">
      <c r="A88" s="264">
        <v>77</v>
      </c>
      <c r="B88" s="260" t="s">
        <v>149</v>
      </c>
      <c r="C88" s="327">
        <v>1435</v>
      </c>
      <c r="D88" s="328"/>
      <c r="E88" s="267">
        <v>50</v>
      </c>
      <c r="F88" s="268"/>
      <c r="G88" s="327">
        <v>58</v>
      </c>
      <c r="H88" s="266"/>
      <c r="I88" s="280">
        <f t="shared" si="3"/>
        <v>1543</v>
      </c>
      <c r="J88" s="266" t="str">
        <f t="shared" si="2"/>
        <v> </v>
      </c>
    </row>
    <row r="89" spans="1:10" ht="11.25">
      <c r="A89" s="264">
        <v>78</v>
      </c>
      <c r="B89" s="260" t="s">
        <v>150</v>
      </c>
      <c r="C89" s="327">
        <v>4457.523791367251</v>
      </c>
      <c r="D89" s="328" t="s">
        <v>180</v>
      </c>
      <c r="E89" s="267">
        <v>425</v>
      </c>
      <c r="F89" s="268" t="s">
        <v>180</v>
      </c>
      <c r="G89" s="327">
        <v>102</v>
      </c>
      <c r="H89" s="266" t="s">
        <v>180</v>
      </c>
      <c r="I89" s="280">
        <f t="shared" si="3"/>
        <v>4984.523791367251</v>
      </c>
      <c r="J89" s="266" t="str">
        <f t="shared" si="2"/>
        <v>(e)</v>
      </c>
    </row>
    <row r="90" spans="1:10" ht="11.25">
      <c r="A90" s="264">
        <v>79</v>
      </c>
      <c r="B90" s="260" t="s">
        <v>151</v>
      </c>
      <c r="C90" s="327">
        <v>119</v>
      </c>
      <c r="D90" s="328"/>
      <c r="E90" s="267">
        <v>45</v>
      </c>
      <c r="F90" s="268"/>
      <c r="G90" s="327">
        <v>0</v>
      </c>
      <c r="H90" s="266"/>
      <c r="I90" s="280">
        <f t="shared" si="3"/>
        <v>164</v>
      </c>
      <c r="J90" s="266" t="str">
        <f t="shared" si="2"/>
        <v> </v>
      </c>
    </row>
    <row r="91" spans="1:10" ht="11.25">
      <c r="A91" s="264">
        <v>80</v>
      </c>
      <c r="B91" s="260" t="s">
        <v>152</v>
      </c>
      <c r="C91" s="327">
        <v>0</v>
      </c>
      <c r="D91" s="328"/>
      <c r="E91" s="267">
        <v>0</v>
      </c>
      <c r="F91" s="268"/>
      <c r="G91" s="327">
        <v>0</v>
      </c>
      <c r="H91" s="266"/>
      <c r="I91" s="280">
        <f t="shared" si="3"/>
        <v>0</v>
      </c>
      <c r="J91" s="266" t="str">
        <f t="shared" si="2"/>
        <v> </v>
      </c>
    </row>
    <row r="92" spans="1:10" ht="11.25">
      <c r="A92" s="264">
        <v>81</v>
      </c>
      <c r="B92" s="260" t="s">
        <v>153</v>
      </c>
      <c r="C92" s="327">
        <v>65</v>
      </c>
      <c r="D92" s="328"/>
      <c r="E92" s="267">
        <v>0</v>
      </c>
      <c r="F92" s="268"/>
      <c r="G92" s="327">
        <v>0</v>
      </c>
      <c r="H92" s="266"/>
      <c r="I92" s="280">
        <f t="shared" si="3"/>
        <v>65</v>
      </c>
      <c r="J92" s="266" t="str">
        <f t="shared" si="2"/>
        <v> </v>
      </c>
    </row>
    <row r="93" spans="1:10" ht="11.25">
      <c r="A93" s="264">
        <v>82</v>
      </c>
      <c r="B93" s="260" t="s">
        <v>154</v>
      </c>
      <c r="C93" s="327">
        <v>43</v>
      </c>
      <c r="D93" s="328"/>
      <c r="E93" s="267">
        <v>0</v>
      </c>
      <c r="F93" s="268"/>
      <c r="G93" s="327">
        <v>0</v>
      </c>
      <c r="H93" s="266"/>
      <c r="I93" s="280">
        <f t="shared" si="3"/>
        <v>43</v>
      </c>
      <c r="J93" s="266" t="str">
        <f t="shared" si="2"/>
        <v> </v>
      </c>
    </row>
    <row r="94" spans="1:10" ht="11.25">
      <c r="A94" s="264">
        <v>83</v>
      </c>
      <c r="B94" s="260" t="s">
        <v>155</v>
      </c>
      <c r="C94" s="327">
        <v>278</v>
      </c>
      <c r="D94" s="328"/>
      <c r="E94" s="267">
        <v>0</v>
      </c>
      <c r="F94" s="268"/>
      <c r="G94" s="327">
        <v>40</v>
      </c>
      <c r="H94" s="266"/>
      <c r="I94" s="280">
        <f t="shared" si="3"/>
        <v>318</v>
      </c>
      <c r="J94" s="266" t="str">
        <f t="shared" si="2"/>
        <v> </v>
      </c>
    </row>
    <row r="95" spans="1:10" ht="11.25">
      <c r="A95" s="264">
        <v>84</v>
      </c>
      <c r="B95" s="260" t="s">
        <v>156</v>
      </c>
      <c r="C95" s="327">
        <v>379</v>
      </c>
      <c r="D95" s="328"/>
      <c r="E95" s="267">
        <v>139</v>
      </c>
      <c r="F95" s="268"/>
      <c r="G95" s="327">
        <v>17</v>
      </c>
      <c r="H95" s="266"/>
      <c r="I95" s="280">
        <f t="shared" si="3"/>
        <v>535</v>
      </c>
      <c r="J95" s="266" t="str">
        <f t="shared" si="2"/>
        <v> </v>
      </c>
    </row>
    <row r="96" spans="1:10" ht="11.25">
      <c r="A96" s="264">
        <v>85</v>
      </c>
      <c r="B96" s="260" t="s">
        <v>157</v>
      </c>
      <c r="C96" s="327">
        <v>279</v>
      </c>
      <c r="D96" s="328"/>
      <c r="E96" s="267">
        <v>111</v>
      </c>
      <c r="F96" s="268"/>
      <c r="G96" s="327">
        <v>0</v>
      </c>
      <c r="H96" s="266"/>
      <c r="I96" s="280">
        <f t="shared" si="3"/>
        <v>390</v>
      </c>
      <c r="J96" s="266" t="str">
        <f t="shared" si="2"/>
        <v> </v>
      </c>
    </row>
    <row r="97" spans="1:10" ht="11.25">
      <c r="A97" s="264">
        <v>86</v>
      </c>
      <c r="B97" s="260" t="s">
        <v>158</v>
      </c>
      <c r="C97" s="327">
        <v>0</v>
      </c>
      <c r="D97" s="328"/>
      <c r="E97" s="267">
        <v>0</v>
      </c>
      <c r="F97" s="268"/>
      <c r="G97" s="327">
        <v>0</v>
      </c>
      <c r="H97" s="266"/>
      <c r="I97" s="280">
        <f t="shared" si="3"/>
        <v>0</v>
      </c>
      <c r="J97" s="266" t="str">
        <f t="shared" si="2"/>
        <v> </v>
      </c>
    </row>
    <row r="98" spans="1:10" ht="11.25">
      <c r="A98" s="264">
        <v>87</v>
      </c>
      <c r="B98" s="260" t="s">
        <v>159</v>
      </c>
      <c r="C98" s="327">
        <v>0</v>
      </c>
      <c r="D98" s="328"/>
      <c r="E98" s="267">
        <v>0</v>
      </c>
      <c r="F98" s="268"/>
      <c r="G98" s="327">
        <v>0</v>
      </c>
      <c r="H98" s="266"/>
      <c r="I98" s="280">
        <f t="shared" si="3"/>
        <v>0</v>
      </c>
      <c r="J98" s="266" t="str">
        <f t="shared" si="2"/>
        <v> </v>
      </c>
    </row>
    <row r="99" spans="1:10" ht="11.25">
      <c r="A99" s="264">
        <v>88</v>
      </c>
      <c r="B99" s="260" t="s">
        <v>160</v>
      </c>
      <c r="C99" s="327">
        <v>0</v>
      </c>
      <c r="D99" s="328"/>
      <c r="E99" s="267">
        <v>0</v>
      </c>
      <c r="F99" s="268"/>
      <c r="G99" s="327">
        <v>0</v>
      </c>
      <c r="H99" s="266"/>
      <c r="I99" s="280">
        <f t="shared" si="3"/>
        <v>0</v>
      </c>
      <c r="J99" s="266" t="str">
        <f t="shared" si="2"/>
        <v> </v>
      </c>
    </row>
    <row r="100" spans="1:10" ht="11.25">
      <c r="A100" s="264">
        <v>89</v>
      </c>
      <c r="B100" s="260" t="s">
        <v>161</v>
      </c>
      <c r="C100" s="327">
        <v>230</v>
      </c>
      <c r="D100" s="328"/>
      <c r="E100" s="267">
        <v>75</v>
      </c>
      <c r="F100" s="268"/>
      <c r="G100" s="327">
        <v>0</v>
      </c>
      <c r="H100" s="266"/>
      <c r="I100" s="280">
        <f t="shared" si="3"/>
        <v>305</v>
      </c>
      <c r="J100" s="266" t="str">
        <f t="shared" si="2"/>
        <v> </v>
      </c>
    </row>
    <row r="101" spans="1:10" ht="11.25">
      <c r="A101" s="264">
        <v>90</v>
      </c>
      <c r="B101" s="260" t="s">
        <v>162</v>
      </c>
      <c r="C101" s="327">
        <v>272</v>
      </c>
      <c r="D101" s="328"/>
      <c r="E101" s="267">
        <v>60</v>
      </c>
      <c r="F101" s="268"/>
      <c r="G101" s="327">
        <v>0</v>
      </c>
      <c r="H101" s="266"/>
      <c r="I101" s="280">
        <f t="shared" si="3"/>
        <v>332</v>
      </c>
      <c r="J101" s="266" t="str">
        <f t="shared" si="2"/>
        <v> </v>
      </c>
    </row>
    <row r="102" spans="1:10" ht="11.25">
      <c r="A102" s="264">
        <v>91</v>
      </c>
      <c r="B102" s="260" t="s">
        <v>163</v>
      </c>
      <c r="C102" s="327">
        <v>2312</v>
      </c>
      <c r="D102" s="328"/>
      <c r="E102" s="267">
        <v>366</v>
      </c>
      <c r="F102" s="268"/>
      <c r="G102" s="327">
        <v>221</v>
      </c>
      <c r="H102" s="266"/>
      <c r="I102" s="280">
        <f t="shared" si="3"/>
        <v>2899</v>
      </c>
      <c r="J102" s="266" t="str">
        <f t="shared" si="2"/>
        <v> </v>
      </c>
    </row>
    <row r="103" spans="1:10" ht="11.25">
      <c r="A103" s="264">
        <v>92</v>
      </c>
      <c r="B103" s="260" t="s">
        <v>164</v>
      </c>
      <c r="C103" s="327">
        <v>10146</v>
      </c>
      <c r="D103" s="328"/>
      <c r="E103" s="267">
        <v>820</v>
      </c>
      <c r="F103" s="268"/>
      <c r="G103" s="327">
        <v>340</v>
      </c>
      <c r="H103" s="266"/>
      <c r="I103" s="280">
        <f t="shared" si="3"/>
        <v>11306</v>
      </c>
      <c r="J103" s="266" t="str">
        <f t="shared" si="2"/>
        <v> </v>
      </c>
    </row>
    <row r="104" spans="1:10" ht="11.25">
      <c r="A104" s="264">
        <v>93</v>
      </c>
      <c r="B104" s="260" t="s">
        <v>165</v>
      </c>
      <c r="C104" s="327">
        <v>5099</v>
      </c>
      <c r="D104" s="328"/>
      <c r="E104" s="267">
        <v>593</v>
      </c>
      <c r="F104" s="268"/>
      <c r="G104" s="327">
        <v>60</v>
      </c>
      <c r="H104" s="266"/>
      <c r="I104" s="280">
        <f t="shared" si="3"/>
        <v>5752</v>
      </c>
      <c r="J104" s="266" t="str">
        <f t="shared" si="2"/>
        <v> </v>
      </c>
    </row>
    <row r="105" spans="1:10" ht="11.25">
      <c r="A105" s="264">
        <v>94</v>
      </c>
      <c r="B105" s="260" t="s">
        <v>166</v>
      </c>
      <c r="C105" s="327">
        <v>7419</v>
      </c>
      <c r="D105" s="328"/>
      <c r="E105" s="267">
        <v>1448</v>
      </c>
      <c r="F105" s="268"/>
      <c r="G105" s="327">
        <v>131</v>
      </c>
      <c r="H105" s="266"/>
      <c r="I105" s="280">
        <f t="shared" si="3"/>
        <v>8998</v>
      </c>
      <c r="J105" s="266" t="str">
        <f t="shared" si="2"/>
        <v> </v>
      </c>
    </row>
    <row r="106" spans="1:10" ht="11.25">
      <c r="A106" s="271">
        <v>95</v>
      </c>
      <c r="B106" s="272" t="s">
        <v>167</v>
      </c>
      <c r="C106" s="329">
        <v>1609</v>
      </c>
      <c r="D106" s="330"/>
      <c r="E106" s="275">
        <v>308</v>
      </c>
      <c r="F106" s="276"/>
      <c r="G106" s="329">
        <v>74</v>
      </c>
      <c r="H106" s="274"/>
      <c r="I106" s="331">
        <f t="shared" si="3"/>
        <v>1991</v>
      </c>
      <c r="J106" s="274" t="str">
        <f t="shared" si="2"/>
        <v> </v>
      </c>
    </row>
    <row r="107" spans="1:10" ht="11.25">
      <c r="A107" s="264">
        <v>971</v>
      </c>
      <c r="B107" s="260" t="s">
        <v>168</v>
      </c>
      <c r="C107" s="327">
        <v>2344</v>
      </c>
      <c r="D107" s="328"/>
      <c r="E107" s="267">
        <v>0</v>
      </c>
      <c r="F107" s="268"/>
      <c r="G107" s="327">
        <v>20</v>
      </c>
      <c r="H107" s="266"/>
      <c r="I107" s="280">
        <f t="shared" si="3"/>
        <v>2364</v>
      </c>
      <c r="J107" s="266" t="str">
        <f t="shared" si="2"/>
        <v> </v>
      </c>
    </row>
    <row r="108" spans="1:10" ht="11.25">
      <c r="A108" s="264">
        <v>972</v>
      </c>
      <c r="B108" s="260" t="s">
        <v>169</v>
      </c>
      <c r="C108" s="327">
        <v>1799</v>
      </c>
      <c r="D108" s="266"/>
      <c r="E108" s="267">
        <v>0</v>
      </c>
      <c r="F108" s="268"/>
      <c r="G108" s="327">
        <v>0</v>
      </c>
      <c r="H108" s="266"/>
      <c r="I108" s="280">
        <f t="shared" si="3"/>
        <v>1799</v>
      </c>
      <c r="J108" s="266" t="str">
        <f t="shared" si="2"/>
        <v> </v>
      </c>
    </row>
    <row r="109" spans="1:10" ht="11.25">
      <c r="A109" s="264">
        <v>973</v>
      </c>
      <c r="B109" s="260" t="s">
        <v>170</v>
      </c>
      <c r="C109" s="327">
        <v>330</v>
      </c>
      <c r="D109" s="266"/>
      <c r="E109" s="267">
        <v>0</v>
      </c>
      <c r="F109" s="268"/>
      <c r="G109" s="327">
        <v>0</v>
      </c>
      <c r="H109" s="266"/>
      <c r="I109" s="280">
        <f t="shared" si="3"/>
        <v>330</v>
      </c>
      <c r="J109" s="266" t="str">
        <f t="shared" si="2"/>
        <v> </v>
      </c>
    </row>
    <row r="110" spans="1:10" ht="11.25">
      <c r="A110" s="271">
        <v>974</v>
      </c>
      <c r="B110" s="272" t="s">
        <v>171</v>
      </c>
      <c r="C110" s="329">
        <v>1722</v>
      </c>
      <c r="D110" s="330"/>
      <c r="E110" s="275">
        <v>60</v>
      </c>
      <c r="F110" s="276"/>
      <c r="G110" s="329">
        <v>26</v>
      </c>
      <c r="H110" s="274"/>
      <c r="I110" s="331">
        <f t="shared" si="3"/>
        <v>1808</v>
      </c>
      <c r="J110" s="274" t="str">
        <f t="shared" si="2"/>
        <v> </v>
      </c>
    </row>
    <row r="111" spans="4:9" ht="11.25">
      <c r="D111" s="291"/>
      <c r="E111" s="260"/>
      <c r="F111" s="291"/>
      <c r="G111" s="260"/>
      <c r="H111" s="291"/>
      <c r="I111" s="302"/>
    </row>
    <row r="112" spans="1:10" ht="11.25">
      <c r="A112" s="554" t="s">
        <v>172</v>
      </c>
      <c r="B112" s="555"/>
      <c r="C112" s="292">
        <f>SUM(C6:C106)</f>
        <v>79017.52379136725</v>
      </c>
      <c r="D112" s="296"/>
      <c r="E112" s="294">
        <f>SUM(E6:E106)</f>
        <v>8997</v>
      </c>
      <c r="F112" s="332"/>
      <c r="G112" s="292">
        <f>SUM(G6:G106)</f>
        <v>2767</v>
      </c>
      <c r="H112" s="296"/>
      <c r="I112" s="294">
        <f>SUM(I6:I106)</f>
        <v>90781.52379136725</v>
      </c>
      <c r="J112" s="296"/>
    </row>
    <row r="113" spans="1:10" ht="12.75" customHeight="1">
      <c r="A113" s="556" t="s">
        <v>173</v>
      </c>
      <c r="B113" s="557"/>
      <c r="C113" s="265">
        <f>SUM(C107:C110)</f>
        <v>6195</v>
      </c>
      <c r="D113" s="266"/>
      <c r="E113" s="298">
        <f>SUM(E107:E110)</f>
        <v>60</v>
      </c>
      <c r="F113" s="268"/>
      <c r="G113" s="265">
        <f>SUM(G107:G110)</f>
        <v>46</v>
      </c>
      <c r="H113" s="266"/>
      <c r="I113" s="298">
        <f>SUM(I107:I110)</f>
        <v>6301</v>
      </c>
      <c r="J113" s="266"/>
    </row>
    <row r="114" spans="1:10" ht="11.25">
      <c r="A114" s="558" t="s">
        <v>174</v>
      </c>
      <c r="B114" s="559"/>
      <c r="C114" s="273">
        <f>C112+C113</f>
        <v>85212.52379136725</v>
      </c>
      <c r="D114" s="274"/>
      <c r="E114" s="300">
        <f>E112+E113</f>
        <v>9057</v>
      </c>
      <c r="F114" s="276"/>
      <c r="G114" s="273">
        <f>G112+G113</f>
        <v>2813</v>
      </c>
      <c r="H114" s="274"/>
      <c r="I114" s="300">
        <f>I112+I113</f>
        <v>97082.52379136725</v>
      </c>
      <c r="J114" s="274"/>
    </row>
    <row r="115" spans="1:9" ht="11.25">
      <c r="A115" s="549" t="s">
        <v>181</v>
      </c>
      <c r="B115" s="549"/>
      <c r="C115" s="260"/>
      <c r="D115" s="291"/>
      <c r="E115" s="260"/>
      <c r="F115" s="291"/>
      <c r="G115" s="260"/>
      <c r="H115" s="291"/>
      <c r="I115" s="302"/>
    </row>
    <row r="116" spans="1:9" ht="11.25">
      <c r="A116" s="260"/>
      <c r="B116" s="302"/>
      <c r="C116" s="304"/>
      <c r="D116" s="305"/>
      <c r="E116" s="267"/>
      <c r="F116" s="268"/>
      <c r="G116" s="304"/>
      <c r="H116" s="305"/>
      <c r="I116" s="304"/>
    </row>
    <row r="117" spans="1:9" ht="11.25">
      <c r="A117" s="260"/>
      <c r="B117" s="302"/>
      <c r="C117" s="302"/>
      <c r="D117" s="303"/>
      <c r="E117" s="260"/>
      <c r="F117" s="291"/>
      <c r="G117" s="302"/>
      <c r="H117" s="303"/>
      <c r="I117" s="302"/>
    </row>
    <row r="118" spans="1:9" ht="11.25">
      <c r="A118" s="260"/>
      <c r="B118" s="260"/>
      <c r="C118" s="260"/>
      <c r="D118" s="291"/>
      <c r="E118" s="260"/>
      <c r="F118" s="291"/>
      <c r="G118" s="260"/>
      <c r="H118" s="291"/>
      <c r="I118" s="302"/>
    </row>
    <row r="119" spans="1:9" ht="11.25">
      <c r="A119" s="260"/>
      <c r="B119" s="260"/>
      <c r="C119" s="280"/>
      <c r="D119" s="325"/>
      <c r="E119" s="260"/>
      <c r="F119" s="291"/>
      <c r="G119" s="280"/>
      <c r="H119" s="291"/>
      <c r="I119" s="333"/>
    </row>
    <row r="120" spans="1:9" ht="11.25">
      <c r="A120" s="260"/>
      <c r="B120" s="260"/>
      <c r="C120" s="280"/>
      <c r="D120" s="325"/>
      <c r="E120" s="260"/>
      <c r="F120" s="291"/>
      <c r="G120" s="280"/>
      <c r="H120" s="291"/>
      <c r="I120" s="333"/>
    </row>
    <row r="121" spans="1:9" ht="11.25">
      <c r="A121" s="260"/>
      <c r="B121" s="260"/>
      <c r="C121" s="280"/>
      <c r="D121" s="325"/>
      <c r="E121" s="260"/>
      <c r="F121" s="291"/>
      <c r="G121" s="280"/>
      <c r="H121" s="291"/>
      <c r="I121" s="333"/>
    </row>
    <row r="122" spans="1:9" ht="11.25">
      <c r="A122" s="260"/>
      <c r="B122" s="260"/>
      <c r="C122" s="280"/>
      <c r="D122" s="325"/>
      <c r="E122" s="260"/>
      <c r="F122" s="291"/>
      <c r="G122" s="280"/>
      <c r="H122" s="291"/>
      <c r="I122" s="333"/>
    </row>
    <row r="123" spans="1:9" ht="11.25">
      <c r="A123" s="260"/>
      <c r="B123" s="260"/>
      <c r="C123" s="280"/>
      <c r="D123" s="325"/>
      <c r="E123" s="260"/>
      <c r="F123" s="291"/>
      <c r="G123" s="280"/>
      <c r="H123" s="291"/>
      <c r="I123" s="333"/>
    </row>
    <row r="124" spans="1:9" ht="11.25">
      <c r="A124" s="260"/>
      <c r="B124" s="260"/>
      <c r="C124" s="280"/>
      <c r="D124" s="325"/>
      <c r="E124" s="260"/>
      <c r="F124" s="291"/>
      <c r="G124" s="280"/>
      <c r="H124" s="291"/>
      <c r="I124" s="333"/>
    </row>
    <row r="125" spans="1:9" ht="11.25">
      <c r="A125" s="260"/>
      <c r="B125" s="260"/>
      <c r="C125" s="280"/>
      <c r="D125" s="325"/>
      <c r="E125" s="260"/>
      <c r="F125" s="291"/>
      <c r="G125" s="280"/>
      <c r="H125" s="291"/>
      <c r="I125" s="333"/>
    </row>
    <row r="126" spans="1:9" ht="11.25">
      <c r="A126" s="260"/>
      <c r="B126" s="260"/>
      <c r="C126" s="280"/>
      <c r="D126" s="325"/>
      <c r="E126" s="260"/>
      <c r="F126" s="291"/>
      <c r="G126" s="280"/>
      <c r="H126" s="291"/>
      <c r="I126" s="333"/>
    </row>
    <row r="127" spans="1:9" ht="11.25">
      <c r="A127" s="260"/>
      <c r="B127" s="260"/>
      <c r="C127" s="280"/>
      <c r="D127" s="325"/>
      <c r="E127" s="260"/>
      <c r="F127" s="291"/>
      <c r="G127" s="280"/>
      <c r="H127" s="291"/>
      <c r="I127" s="333"/>
    </row>
    <row r="128" spans="1:9" ht="11.25">
      <c r="A128" s="260"/>
      <c r="B128" s="260"/>
      <c r="C128" s="280"/>
      <c r="D128" s="325"/>
      <c r="E128" s="260"/>
      <c r="F128" s="291"/>
      <c r="G128" s="280"/>
      <c r="H128" s="291"/>
      <c r="I128" s="333"/>
    </row>
    <row r="129" spans="1:9" ht="11.25">
      <c r="A129" s="260"/>
      <c r="B129" s="260"/>
      <c r="C129" s="280"/>
      <c r="D129" s="325"/>
      <c r="E129" s="260"/>
      <c r="F129" s="291"/>
      <c r="G129" s="280"/>
      <c r="H129" s="291"/>
      <c r="I129" s="333"/>
    </row>
    <row r="130" spans="1:9" ht="11.25">
      <c r="A130" s="260"/>
      <c r="B130" s="260"/>
      <c r="C130" s="280"/>
      <c r="D130" s="325"/>
      <c r="E130" s="260"/>
      <c r="F130" s="291"/>
      <c r="G130" s="280"/>
      <c r="H130" s="291"/>
      <c r="I130" s="333"/>
    </row>
    <row r="131" spans="1:9" ht="11.25">
      <c r="A131" s="260"/>
      <c r="B131" s="260"/>
      <c r="C131" s="280"/>
      <c r="D131" s="325"/>
      <c r="E131" s="260"/>
      <c r="F131" s="291"/>
      <c r="G131" s="280"/>
      <c r="H131" s="291"/>
      <c r="I131" s="333"/>
    </row>
    <row r="132" spans="1:9" ht="11.25">
      <c r="A132" s="260"/>
      <c r="B132" s="260"/>
      <c r="C132" s="280"/>
      <c r="D132" s="325"/>
      <c r="E132" s="260"/>
      <c r="F132" s="291"/>
      <c r="G132" s="280"/>
      <c r="H132" s="291"/>
      <c r="I132" s="333"/>
    </row>
    <row r="133" spans="1:9" ht="11.25">
      <c r="A133" s="260"/>
      <c r="B133" s="260"/>
      <c r="C133" s="280"/>
      <c r="D133" s="325"/>
      <c r="E133" s="260"/>
      <c r="F133" s="291"/>
      <c r="G133" s="280"/>
      <c r="H133" s="291"/>
      <c r="I133" s="333"/>
    </row>
    <row r="134" spans="1:9" ht="11.25">
      <c r="A134" s="260"/>
      <c r="B134" s="260"/>
      <c r="C134" s="280"/>
      <c r="D134" s="325"/>
      <c r="E134" s="260"/>
      <c r="F134" s="291"/>
      <c r="G134" s="280"/>
      <c r="H134" s="291"/>
      <c r="I134" s="333"/>
    </row>
    <row r="135" spans="1:9" ht="11.25">
      <c r="A135" s="260"/>
      <c r="B135" s="260"/>
      <c r="C135" s="280"/>
      <c r="D135" s="325"/>
      <c r="E135" s="260"/>
      <c r="F135" s="291"/>
      <c r="G135" s="280"/>
      <c r="H135" s="291"/>
      <c r="I135" s="333"/>
    </row>
    <row r="136" spans="1:9" ht="11.25">
      <c r="A136" s="260"/>
      <c r="B136" s="260"/>
      <c r="C136" s="280"/>
      <c r="D136" s="325"/>
      <c r="E136" s="260"/>
      <c r="F136" s="291"/>
      <c r="G136" s="280"/>
      <c r="H136" s="291"/>
      <c r="I136" s="333"/>
    </row>
    <row r="137" spans="1:9" ht="11.25">
      <c r="A137" s="260"/>
      <c r="B137" s="260"/>
      <c r="C137" s="280"/>
      <c r="D137" s="325"/>
      <c r="E137" s="260"/>
      <c r="F137" s="291"/>
      <c r="G137" s="280"/>
      <c r="H137" s="291"/>
      <c r="I137" s="333"/>
    </row>
    <row r="138" spans="1:9" ht="11.25">
      <c r="A138" s="260"/>
      <c r="B138" s="260"/>
      <c r="C138" s="280"/>
      <c r="D138" s="325"/>
      <c r="E138" s="260"/>
      <c r="F138" s="291"/>
      <c r="G138" s="280"/>
      <c r="H138" s="291"/>
      <c r="I138" s="333"/>
    </row>
    <row r="139" spans="1:9" ht="11.25">
      <c r="A139" s="260"/>
      <c r="B139" s="260"/>
      <c r="C139" s="280"/>
      <c r="D139" s="325"/>
      <c r="E139" s="260"/>
      <c r="F139" s="291"/>
      <c r="G139" s="280"/>
      <c r="H139" s="291"/>
      <c r="I139" s="333"/>
    </row>
    <row r="140" spans="1:9" ht="11.25">
      <c r="A140" s="260"/>
      <c r="B140" s="260"/>
      <c r="C140" s="280"/>
      <c r="D140" s="325"/>
      <c r="E140" s="260"/>
      <c r="F140" s="291"/>
      <c r="G140" s="280"/>
      <c r="H140" s="291"/>
      <c r="I140" s="333"/>
    </row>
    <row r="141" spans="1:9" ht="11.25">
      <c r="A141" s="260"/>
      <c r="B141" s="260"/>
      <c r="C141" s="260"/>
      <c r="D141" s="291"/>
      <c r="E141" s="260"/>
      <c r="F141" s="291"/>
      <c r="G141" s="260"/>
      <c r="H141" s="291"/>
      <c r="I141" s="302"/>
    </row>
    <row r="142" spans="1:9" ht="11.25">
      <c r="A142" s="260"/>
      <c r="B142" s="260"/>
      <c r="C142" s="260"/>
      <c r="D142" s="291"/>
      <c r="E142" s="260"/>
      <c r="F142" s="291"/>
      <c r="G142" s="260"/>
      <c r="H142" s="291"/>
      <c r="I142" s="302"/>
    </row>
    <row r="143" spans="1:9" ht="11.25">
      <c r="A143" s="260"/>
      <c r="B143" s="260"/>
      <c r="C143" s="260"/>
      <c r="D143" s="291"/>
      <c r="E143" s="260"/>
      <c r="F143" s="291"/>
      <c r="G143" s="260"/>
      <c r="H143" s="291"/>
      <c r="I143" s="302"/>
    </row>
    <row r="144" spans="1:9" ht="11.25">
      <c r="A144" s="260"/>
      <c r="B144" s="260"/>
      <c r="C144" s="260"/>
      <c r="D144" s="291"/>
      <c r="E144" s="260"/>
      <c r="F144" s="291"/>
      <c r="G144" s="260"/>
      <c r="H144" s="291"/>
      <c r="I144" s="302"/>
    </row>
    <row r="145" spans="1:9" ht="11.25">
      <c r="A145" s="260"/>
      <c r="B145" s="260"/>
      <c r="C145" s="260"/>
      <c r="D145" s="291"/>
      <c r="E145" s="260"/>
      <c r="F145" s="291"/>
      <c r="G145" s="260"/>
      <c r="H145" s="291"/>
      <c r="I145" s="302"/>
    </row>
    <row r="146" spans="1:9" ht="11.25">
      <c r="A146" s="260"/>
      <c r="B146" s="260"/>
      <c r="C146" s="267"/>
      <c r="D146" s="268"/>
      <c r="E146" s="267"/>
      <c r="F146" s="268"/>
      <c r="G146" s="267"/>
      <c r="H146" s="268"/>
      <c r="I146" s="267"/>
    </row>
    <row r="147" spans="3:8" ht="11.25">
      <c r="C147" s="260"/>
      <c r="H147" s="291"/>
    </row>
    <row r="148" spans="3:8" ht="11.25">
      <c r="C148" s="260"/>
      <c r="H148" s="291"/>
    </row>
    <row r="149" spans="3:8" ht="11.25">
      <c r="C149" s="260"/>
      <c r="H149" s="291"/>
    </row>
    <row r="150" spans="3:8" ht="11.25">
      <c r="C150" s="260"/>
      <c r="H150" s="291"/>
    </row>
    <row r="151" spans="3:8" ht="11.25">
      <c r="C151" s="260"/>
      <c r="H151" s="291"/>
    </row>
    <row r="152" spans="3:8" ht="11.25">
      <c r="C152" s="260"/>
      <c r="H152" s="291"/>
    </row>
    <row r="153" spans="3:8" ht="11.25">
      <c r="C153" s="260"/>
      <c r="H153" s="291"/>
    </row>
    <row r="154" spans="3:8" ht="11.25">
      <c r="C154" s="260"/>
      <c r="H154" s="291"/>
    </row>
    <row r="155" spans="3:8" ht="11.25">
      <c r="C155" s="260"/>
      <c r="H155" s="291"/>
    </row>
    <row r="156" spans="3:8" ht="11.25">
      <c r="C156" s="260"/>
      <c r="H156" s="291"/>
    </row>
    <row r="157" spans="3:8" ht="11.25">
      <c r="C157" s="260"/>
      <c r="H157" s="291"/>
    </row>
    <row r="158" spans="3:8" ht="11.25">
      <c r="C158" s="260"/>
      <c r="H158" s="291"/>
    </row>
    <row r="159" spans="3:8" ht="11.25">
      <c r="C159" s="260"/>
      <c r="H159" s="291"/>
    </row>
    <row r="160" spans="3:8" ht="11.25">
      <c r="C160" s="260"/>
      <c r="H160" s="291"/>
    </row>
    <row r="161" ht="11.25">
      <c r="H161" s="291"/>
    </row>
    <row r="162" ht="11.25">
      <c r="H162" s="291"/>
    </row>
    <row r="163" ht="11.25">
      <c r="H163" s="291"/>
    </row>
    <row r="164" ht="11.25">
      <c r="H164" s="291"/>
    </row>
    <row r="165" ht="11.25">
      <c r="H165" s="291"/>
    </row>
    <row r="166" ht="11.25">
      <c r="H166" s="291"/>
    </row>
    <row r="167" ht="11.25">
      <c r="H167" s="291"/>
    </row>
    <row r="168" ht="11.25">
      <c r="H168" s="291"/>
    </row>
    <row r="169" ht="11.25">
      <c r="H169" s="291"/>
    </row>
    <row r="170" ht="11.25">
      <c r="H170" s="291"/>
    </row>
    <row r="171" ht="11.25">
      <c r="H171" s="291"/>
    </row>
    <row r="172" ht="11.25">
      <c r="H172" s="291"/>
    </row>
    <row r="173" ht="11.25">
      <c r="H173" s="291"/>
    </row>
    <row r="174" ht="11.25">
      <c r="H174" s="291"/>
    </row>
    <row r="175" ht="11.25">
      <c r="H175" s="291"/>
    </row>
    <row r="176" ht="11.25">
      <c r="H176" s="291"/>
    </row>
    <row r="177" ht="11.25">
      <c r="H177" s="291"/>
    </row>
    <row r="178" ht="11.25">
      <c r="H178" s="291"/>
    </row>
    <row r="179" ht="11.25">
      <c r="H179" s="291"/>
    </row>
    <row r="180" ht="11.25">
      <c r="H180" s="291"/>
    </row>
    <row r="181" ht="11.25">
      <c r="H181" s="291"/>
    </row>
    <row r="182" ht="11.25">
      <c r="H182" s="291"/>
    </row>
  </sheetData>
  <sheetProtection/>
  <mergeCells count="18">
    <mergeCell ref="A1:J1"/>
    <mergeCell ref="I3:J5"/>
    <mergeCell ref="I61:J63"/>
    <mergeCell ref="A59:B59"/>
    <mergeCell ref="E63:F63"/>
    <mergeCell ref="C3:H4"/>
    <mergeCell ref="G5:H5"/>
    <mergeCell ref="G63:H63"/>
    <mergeCell ref="E5:F5"/>
    <mergeCell ref="C5:D5"/>
    <mergeCell ref="C63:D63"/>
    <mergeCell ref="C61:H62"/>
    <mergeCell ref="A115:B115"/>
    <mergeCell ref="A4:B4"/>
    <mergeCell ref="A61:B63"/>
    <mergeCell ref="A112:B112"/>
    <mergeCell ref="A113:B113"/>
    <mergeCell ref="A114:B114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scale="90" r:id="rId1"/>
  <rowBreaks count="1" manualBreakCount="1">
    <brk id="59" max="9" man="1"/>
  </rowBreaks>
  <ignoredErrors>
    <ignoredError sqref="I6:I58 I64:I108 I109:I110" unlockedFormula="1"/>
    <ignoredError sqref="C113:G1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A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00390625" style="2" customWidth="1"/>
    <col min="2" max="6" width="9.140625" style="2" customWidth="1"/>
    <col min="7" max="7" width="10.57421875" style="2" customWidth="1"/>
    <col min="8" max="8" width="10.28125" style="2" customWidth="1"/>
    <col min="9" max="9" width="8.57421875" style="2" customWidth="1"/>
    <col min="10" max="10" width="12.7109375" style="2" customWidth="1"/>
    <col min="11" max="16384" width="11.421875" style="2" customWidth="1"/>
  </cols>
  <sheetData>
    <row r="1" s="46" customFormat="1" ht="11.25">
      <c r="A1" s="46" t="s">
        <v>51</v>
      </c>
    </row>
    <row r="2" spans="1:8" ht="11.25">
      <c r="A2" s="32"/>
      <c r="B2" s="1"/>
      <c r="C2" s="1"/>
      <c r="D2" s="1"/>
      <c r="E2" s="1"/>
      <c r="F2" s="1"/>
      <c r="G2" s="1"/>
      <c r="H2" s="1"/>
    </row>
    <row r="3" spans="1:8" ht="51" customHeight="1">
      <c r="A3" s="486" t="s">
        <v>21</v>
      </c>
      <c r="B3" s="485" t="s">
        <v>5</v>
      </c>
      <c r="C3" s="485"/>
      <c r="D3" s="485"/>
      <c r="E3" s="485"/>
      <c r="F3" s="485"/>
      <c r="G3" s="50" t="s">
        <v>3</v>
      </c>
      <c r="H3" s="50" t="s">
        <v>2</v>
      </c>
    </row>
    <row r="4" spans="1:8" ht="18.75" customHeight="1">
      <c r="A4" s="487"/>
      <c r="B4" s="66">
        <v>2003</v>
      </c>
      <c r="C4" s="66">
        <v>2004</v>
      </c>
      <c r="D4" s="66">
        <v>2005</v>
      </c>
      <c r="E4" s="66">
        <v>2006</v>
      </c>
      <c r="F4" s="66">
        <v>2007</v>
      </c>
      <c r="G4" s="50" t="s">
        <v>29</v>
      </c>
      <c r="H4" s="50" t="s">
        <v>30</v>
      </c>
    </row>
    <row r="5" spans="1:8" s="6" customFormat="1" ht="17.25" customHeight="1">
      <c r="A5" s="68" t="s">
        <v>11</v>
      </c>
      <c r="B5" s="69">
        <f>B6+B10+B13</f>
        <v>5666</v>
      </c>
      <c r="C5" s="69">
        <f>C6+C10+C13</f>
        <v>5298</v>
      </c>
      <c r="D5" s="69">
        <f>D6+D10+D13</f>
        <v>4912.785616725406</v>
      </c>
      <c r="E5" s="69">
        <f>E6+E10+E13</f>
        <v>4595.098868357446</v>
      </c>
      <c r="F5" s="69">
        <f>F6+F10+F13</f>
        <v>4333.6144080144395</v>
      </c>
      <c r="G5" s="70">
        <f>100*(F5/E5-1)</f>
        <v>-5.690507817875878</v>
      </c>
      <c r="H5" s="71">
        <f>100*(POWER(F5/B5,0.25)-1)</f>
        <v>-6.482384636857241</v>
      </c>
    </row>
    <row r="6" spans="1:9" s="6" customFormat="1" ht="15" customHeight="1">
      <c r="A6" s="53" t="s">
        <v>49</v>
      </c>
      <c r="B6" s="54">
        <f>SUM(B7:B9)</f>
        <v>2548</v>
      </c>
      <c r="C6" s="54">
        <f>SUM(C7:C9)</f>
        <v>2401</v>
      </c>
      <c r="D6" s="54">
        <v>2277</v>
      </c>
      <c r="E6" s="54">
        <f>SUM(E7:E9)</f>
        <v>2105</v>
      </c>
      <c r="F6" s="54">
        <f>SUM(F7:F9)</f>
        <v>2072</v>
      </c>
      <c r="G6" s="55">
        <f aca="true" t="shared" si="0" ref="G6:G21">100*(F6/E6-1)</f>
        <v>-1.5676959619952524</v>
      </c>
      <c r="H6" s="56">
        <f aca="true" t="shared" si="1" ref="H6:H21">100*(POWER(F6/B6,0.25)-1)</f>
        <v>-5.038496547334448</v>
      </c>
      <c r="I6" s="35"/>
    </row>
    <row r="7" spans="1:12" s="6" customFormat="1" ht="15" customHeight="1">
      <c r="A7" s="57" t="s">
        <v>41</v>
      </c>
      <c r="B7" s="58">
        <v>2114</v>
      </c>
      <c r="C7" s="58">
        <v>1989</v>
      </c>
      <c r="D7" s="58">
        <v>1884.5596294740133</v>
      </c>
      <c r="E7" s="58">
        <v>1719</v>
      </c>
      <c r="F7" s="58">
        <v>1724</v>
      </c>
      <c r="G7" s="59">
        <f t="shared" si="0"/>
        <v>0.2908667830133771</v>
      </c>
      <c r="H7" s="60">
        <f t="shared" si="1"/>
        <v>-4.97058196543213</v>
      </c>
      <c r="I7" s="37"/>
      <c r="J7" s="38"/>
      <c r="K7" s="38"/>
      <c r="L7" s="38"/>
    </row>
    <row r="8" spans="1:9" s="6" customFormat="1" ht="15" customHeight="1">
      <c r="A8" s="57" t="s">
        <v>13</v>
      </c>
      <c r="B8" s="58">
        <v>209</v>
      </c>
      <c r="C8" s="58">
        <v>217</v>
      </c>
      <c r="D8" s="58">
        <v>205.8072040072197</v>
      </c>
      <c r="E8" s="58">
        <v>204</v>
      </c>
      <c r="F8" s="58">
        <v>165</v>
      </c>
      <c r="G8" s="59">
        <f t="shared" si="0"/>
        <v>-19.11764705882353</v>
      </c>
      <c r="H8" s="60">
        <f t="shared" si="1"/>
        <v>-5.738485231848811</v>
      </c>
      <c r="I8" s="35"/>
    </row>
    <row r="9" spans="1:9" s="6" customFormat="1" ht="15" customHeight="1">
      <c r="A9" s="61" t="s">
        <v>16</v>
      </c>
      <c r="B9" s="58">
        <v>225</v>
      </c>
      <c r="C9" s="58">
        <v>195</v>
      </c>
      <c r="D9" s="58">
        <v>186</v>
      </c>
      <c r="E9" s="58">
        <v>182</v>
      </c>
      <c r="F9" s="58">
        <v>183</v>
      </c>
      <c r="G9" s="59">
        <f t="shared" si="0"/>
        <v>0.5494505494505475</v>
      </c>
      <c r="H9" s="60">
        <f t="shared" si="1"/>
        <v>-5.0342192911268295</v>
      </c>
      <c r="I9" s="39"/>
    </row>
    <row r="10" spans="1:9" s="6" customFormat="1" ht="15" customHeight="1">
      <c r="A10" s="62" t="s">
        <v>50</v>
      </c>
      <c r="B10" s="54">
        <f>SUM(B11:B12)</f>
        <v>2911</v>
      </c>
      <c r="C10" s="54">
        <f>SUM(C11:C12)</f>
        <v>2699</v>
      </c>
      <c r="D10" s="54">
        <f>SUM(D11:D12)</f>
        <v>2448.785616725406</v>
      </c>
      <c r="E10" s="54">
        <f>SUM(E11:E12)</f>
        <v>2303.098868357446</v>
      </c>
      <c r="F10" s="54">
        <f>SUM(F11:F12)</f>
        <v>2071.6144080144395</v>
      </c>
      <c r="G10" s="55">
        <f t="shared" si="0"/>
        <v>-10.050999699726294</v>
      </c>
      <c r="H10" s="56">
        <f t="shared" si="1"/>
        <v>-8.152639659762473</v>
      </c>
      <c r="I10" s="35"/>
    </row>
    <row r="11" spans="1:9" s="6" customFormat="1" ht="15" customHeight="1">
      <c r="A11" s="57" t="s">
        <v>41</v>
      </c>
      <c r="B11" s="58">
        <v>2711</v>
      </c>
      <c r="C11" s="58">
        <v>2555</v>
      </c>
      <c r="D11" s="58">
        <v>2314.785616725406</v>
      </c>
      <c r="E11" s="58">
        <v>2190.098868357446</v>
      </c>
      <c r="F11" s="58">
        <v>1972.6144080144393</v>
      </c>
      <c r="G11" s="59">
        <f t="shared" si="0"/>
        <v>-9.930348966670987</v>
      </c>
      <c r="H11" s="60">
        <f t="shared" si="1"/>
        <v>-7.641223552359122</v>
      </c>
      <c r="I11" s="35"/>
    </row>
    <row r="12" spans="1:9" s="6" customFormat="1" ht="15" customHeight="1">
      <c r="A12" s="63" t="s">
        <v>14</v>
      </c>
      <c r="B12" s="58">
        <v>200</v>
      </c>
      <c r="C12" s="58">
        <v>144</v>
      </c>
      <c r="D12" s="58">
        <v>134</v>
      </c>
      <c r="E12" s="58">
        <v>113</v>
      </c>
      <c r="F12" s="58">
        <v>99</v>
      </c>
      <c r="G12" s="59">
        <f t="shared" si="0"/>
        <v>-12.389380530973447</v>
      </c>
      <c r="H12" s="60">
        <f t="shared" si="1"/>
        <v>-16.12137554933829</v>
      </c>
      <c r="I12" s="37"/>
    </row>
    <row r="13" spans="1:9" s="6" customFormat="1" ht="15" customHeight="1">
      <c r="A13" s="72" t="s">
        <v>1</v>
      </c>
      <c r="B13" s="73">
        <v>207</v>
      </c>
      <c r="C13" s="73">
        <v>198</v>
      </c>
      <c r="D13" s="73">
        <v>187</v>
      </c>
      <c r="E13" s="73">
        <v>187</v>
      </c>
      <c r="F13" s="73">
        <v>190</v>
      </c>
      <c r="G13" s="74">
        <f t="shared" si="0"/>
        <v>1.6042780748663166</v>
      </c>
      <c r="H13" s="75">
        <f t="shared" si="1"/>
        <v>-2.119582331700187</v>
      </c>
      <c r="I13" s="39"/>
    </row>
    <row r="14" spans="1:9" s="6" customFormat="1" ht="17.25" customHeight="1">
      <c r="A14" s="62" t="s">
        <v>10</v>
      </c>
      <c r="B14" s="52">
        <f>B15+B17+B18</f>
        <v>2712</v>
      </c>
      <c r="C14" s="52">
        <f>C15+C17+C18</f>
        <v>3273</v>
      </c>
      <c r="D14" s="52">
        <f>D15+D17+D18</f>
        <v>3914.7083498425864</v>
      </c>
      <c r="E14" s="52">
        <f>SUM(E15:E18)</f>
        <v>4360</v>
      </c>
      <c r="F14" s="52">
        <f>SUM(F15:F18)</f>
        <v>4799.681792830508</v>
      </c>
      <c r="G14" s="55">
        <f t="shared" si="0"/>
        <v>10.08444478969055</v>
      </c>
      <c r="H14" s="56">
        <f t="shared" si="1"/>
        <v>15.340197337716099</v>
      </c>
      <c r="I14" s="35"/>
    </row>
    <row r="15" spans="1:9" s="6" customFormat="1" ht="15" customHeight="1">
      <c r="A15" s="57" t="s">
        <v>41</v>
      </c>
      <c r="B15" s="58">
        <v>2103</v>
      </c>
      <c r="C15" s="58">
        <v>2716</v>
      </c>
      <c r="D15" s="58">
        <v>3363</v>
      </c>
      <c r="E15" s="58">
        <v>3811</v>
      </c>
      <c r="F15" s="58">
        <v>4152</v>
      </c>
      <c r="G15" s="59">
        <f t="shared" si="0"/>
        <v>8.9477827341905</v>
      </c>
      <c r="H15" s="60">
        <f t="shared" si="1"/>
        <v>18.537160042524103</v>
      </c>
      <c r="I15" s="35"/>
    </row>
    <row r="16" spans="1:9" s="6" customFormat="1" ht="15" customHeight="1">
      <c r="A16" s="57" t="s">
        <v>35</v>
      </c>
      <c r="B16" s="58" t="s">
        <v>39</v>
      </c>
      <c r="C16" s="58" t="s">
        <v>39</v>
      </c>
      <c r="D16" s="58" t="s">
        <v>39</v>
      </c>
      <c r="E16" s="58" t="s">
        <v>39</v>
      </c>
      <c r="F16" s="58">
        <v>60</v>
      </c>
      <c r="G16" s="59" t="s">
        <v>39</v>
      </c>
      <c r="H16" s="64" t="s">
        <v>39</v>
      </c>
      <c r="I16" s="35"/>
    </row>
    <row r="17" spans="1:9" s="6" customFormat="1" ht="15" customHeight="1">
      <c r="A17" s="57" t="s">
        <v>14</v>
      </c>
      <c r="B17" s="58">
        <v>411</v>
      </c>
      <c r="C17" s="58">
        <v>349</v>
      </c>
      <c r="D17" s="58">
        <v>328.9146493166023</v>
      </c>
      <c r="E17" s="58">
        <v>311</v>
      </c>
      <c r="F17" s="58">
        <v>301.8408964152537</v>
      </c>
      <c r="G17" s="59">
        <f t="shared" si="0"/>
        <v>-2.94504938416279</v>
      </c>
      <c r="H17" s="60">
        <f t="shared" si="1"/>
        <v>-7.427058202998271</v>
      </c>
      <c r="I17" s="37"/>
    </row>
    <row r="18" spans="1:11" s="6" customFormat="1" ht="15" customHeight="1">
      <c r="A18" s="57" t="s">
        <v>15</v>
      </c>
      <c r="B18" s="58">
        <v>198</v>
      </c>
      <c r="C18" s="58">
        <v>208</v>
      </c>
      <c r="D18" s="58">
        <v>222.7937005259841</v>
      </c>
      <c r="E18" s="58">
        <v>238</v>
      </c>
      <c r="F18" s="58">
        <v>285.8408964152537</v>
      </c>
      <c r="G18" s="59">
        <f t="shared" si="0"/>
        <v>20.101216981199045</v>
      </c>
      <c r="H18" s="60">
        <f t="shared" si="1"/>
        <v>9.613688935410568</v>
      </c>
      <c r="I18" s="35"/>
      <c r="K18" s="40"/>
    </row>
    <row r="19" spans="1:183" s="6" customFormat="1" ht="17.25" customHeight="1">
      <c r="A19" s="76" t="s">
        <v>0</v>
      </c>
      <c r="B19" s="77">
        <f>B6+B10+B13+B14</f>
        <v>8378</v>
      </c>
      <c r="C19" s="77">
        <f>C6+C10+C13+C14</f>
        <v>8571</v>
      </c>
      <c r="D19" s="77">
        <f>D6+D10+D13+D14</f>
        <v>8827.493966567992</v>
      </c>
      <c r="E19" s="77">
        <f>E6+E10+E13+E14</f>
        <v>8955.098868357447</v>
      </c>
      <c r="F19" s="77">
        <f>F6+F10+F13+F14</f>
        <v>9133.296200844947</v>
      </c>
      <c r="G19" s="78">
        <f t="shared" si="0"/>
        <v>1.989897991156231</v>
      </c>
      <c r="H19" s="79">
        <f t="shared" si="1"/>
        <v>2.181387739853591</v>
      </c>
      <c r="I19" s="35"/>
      <c r="J19" s="41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</row>
    <row r="20" spans="1:9" s="42" customFormat="1" ht="34.5" customHeight="1">
      <c r="A20" s="65" t="s">
        <v>45</v>
      </c>
      <c r="B20" s="52">
        <v>913.5703058819522</v>
      </c>
      <c r="C20" s="52">
        <v>875</v>
      </c>
      <c r="D20" s="52">
        <v>848.2062994740159</v>
      </c>
      <c r="E20" s="52">
        <v>842</v>
      </c>
      <c r="F20" s="52">
        <v>800</v>
      </c>
      <c r="G20" s="55">
        <f t="shared" si="0"/>
        <v>-4.988123515439435</v>
      </c>
      <c r="H20" s="56">
        <f t="shared" si="1"/>
        <v>-3.2642500337741853</v>
      </c>
      <c r="I20" s="35"/>
    </row>
    <row r="21" spans="1:8" s="7" customFormat="1" ht="17.25" customHeight="1">
      <c r="A21" s="76" t="s">
        <v>34</v>
      </c>
      <c r="B21" s="80">
        <f>B19+B20</f>
        <v>9291.570305881953</v>
      </c>
      <c r="C21" s="80">
        <f>C19+C20</f>
        <v>9446</v>
      </c>
      <c r="D21" s="80">
        <f>D19+D20</f>
        <v>9675.700266042008</v>
      </c>
      <c r="E21" s="80">
        <f>E19+E20</f>
        <v>9797.098868357447</v>
      </c>
      <c r="F21" s="80">
        <f>F19+F20</f>
        <v>9933.296200844947</v>
      </c>
      <c r="G21" s="78">
        <f t="shared" si="0"/>
        <v>1.3901802392480622</v>
      </c>
      <c r="H21" s="79">
        <f t="shared" si="1"/>
        <v>1.6836359563143333</v>
      </c>
    </row>
    <row r="22" spans="1:8" s="7" customFormat="1" ht="27.75" customHeight="1">
      <c r="A22" s="483" t="s">
        <v>40</v>
      </c>
      <c r="B22" s="483"/>
      <c r="C22" s="483"/>
      <c r="D22" s="483"/>
      <c r="E22" s="483"/>
      <c r="F22" s="483"/>
      <c r="G22" s="483"/>
      <c r="H22" s="483"/>
    </row>
    <row r="23" spans="1:8" s="7" customFormat="1" ht="14.25" customHeight="1">
      <c r="A23" s="42" t="s">
        <v>52</v>
      </c>
      <c r="B23" s="47"/>
      <c r="C23" s="47"/>
      <c r="D23" s="47"/>
      <c r="E23" s="47"/>
      <c r="F23" s="47"/>
      <c r="G23" s="48"/>
      <c r="H23" s="49"/>
    </row>
    <row r="24" spans="1:6" s="7" customFormat="1" ht="11.25">
      <c r="A24" s="7" t="s">
        <v>53</v>
      </c>
      <c r="B24" s="43"/>
      <c r="C24" s="43"/>
      <c r="D24" s="43"/>
      <c r="E24" s="43"/>
      <c r="F24" s="43"/>
    </row>
    <row r="25" spans="1:6" ht="11.25">
      <c r="A25" s="7"/>
      <c r="B25" s="43"/>
      <c r="C25" s="43"/>
      <c r="D25" s="43"/>
      <c r="E25" s="43"/>
      <c r="F25" s="43"/>
    </row>
    <row r="26" spans="1:6" ht="11.25">
      <c r="A26" s="44"/>
      <c r="B26" s="43"/>
      <c r="C26" s="43"/>
      <c r="D26" s="43"/>
      <c r="E26" s="43"/>
      <c r="F26" s="43"/>
    </row>
    <row r="27" spans="1:6" ht="11.25">
      <c r="A27" s="45"/>
      <c r="B27" s="43"/>
      <c r="C27" s="43"/>
      <c r="D27" s="43"/>
      <c r="E27" s="43"/>
      <c r="F27" s="43"/>
    </row>
    <row r="28" spans="2:6" ht="11.25">
      <c r="B28" s="7"/>
      <c r="C28" s="7"/>
      <c r="D28" s="7"/>
      <c r="E28" s="7"/>
      <c r="F28" s="7"/>
    </row>
  </sheetData>
  <sheetProtection/>
  <mergeCells count="3">
    <mergeCell ref="B3:F3"/>
    <mergeCell ref="A3:A4"/>
    <mergeCell ref="A22:H22"/>
  </mergeCells>
  <printOptions horizontalCentered="1" verticalCentered="1"/>
  <pageMargins left="0.26" right="0.39" top="0.7874015748031497" bottom="0.7874015748031497" header="0.5118110236220472" footer="0.5118110236220472"/>
  <pageSetup horizontalDpi="600" verticalDpi="600" orientation="landscape" paperSize="9" scale="95" r:id="rId1"/>
  <ignoredErrors>
    <ignoredError sqref="B10:F10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L181"/>
  <sheetViews>
    <sheetView zoomScaleSheetLayoutView="100" zoomScalePageLayoutView="0" workbookViewId="0" topLeftCell="A1">
      <selection activeCell="A1" sqref="A1:J1"/>
    </sheetView>
  </sheetViews>
  <sheetFormatPr defaultColWidth="11.421875" defaultRowHeight="12.75"/>
  <cols>
    <col min="1" max="1" width="4.28125" style="259" customWidth="1"/>
    <col min="2" max="2" width="21.7109375" style="259" customWidth="1"/>
    <col min="3" max="3" width="9.57421875" style="259" customWidth="1"/>
    <col min="4" max="4" width="3.421875" style="306" customWidth="1"/>
    <col min="5" max="5" width="10.7109375" style="259" customWidth="1"/>
    <col min="6" max="6" width="3.140625" style="306" customWidth="1"/>
    <col min="7" max="7" width="9.140625" style="259" customWidth="1"/>
    <col min="8" max="8" width="3.421875" style="306" customWidth="1"/>
    <col min="9" max="9" width="10.28125" style="259" customWidth="1"/>
    <col min="10" max="10" width="3.140625" style="306" customWidth="1"/>
    <col min="11" max="16384" width="11.421875" style="259" customWidth="1"/>
  </cols>
  <sheetData>
    <row r="1" spans="1:10" ht="11.25">
      <c r="A1" s="578" t="s">
        <v>209</v>
      </c>
      <c r="B1" s="578"/>
      <c r="C1" s="578"/>
      <c r="D1" s="578"/>
      <c r="E1" s="578"/>
      <c r="F1" s="578"/>
      <c r="G1" s="578"/>
      <c r="H1" s="578"/>
      <c r="I1" s="578"/>
      <c r="J1" s="578"/>
    </row>
    <row r="2" spans="4:10" ht="11.25">
      <c r="D2" s="259"/>
      <c r="F2" s="259"/>
      <c r="H2" s="259"/>
      <c r="J2" s="259"/>
    </row>
    <row r="3" spans="1:10" ht="11.25">
      <c r="A3" s="584" t="s">
        <v>64</v>
      </c>
      <c r="B3" s="585"/>
      <c r="C3" s="572" t="s">
        <v>210</v>
      </c>
      <c r="D3" s="574"/>
      <c r="E3" s="584" t="s">
        <v>185</v>
      </c>
      <c r="F3" s="585"/>
      <c r="G3" s="585"/>
      <c r="H3" s="588"/>
      <c r="I3" s="573" t="s">
        <v>186</v>
      </c>
      <c r="J3" s="574"/>
    </row>
    <row r="4" spans="1:10" ht="15" customHeight="1">
      <c r="A4" s="582"/>
      <c r="B4" s="583"/>
      <c r="C4" s="593"/>
      <c r="D4" s="594"/>
      <c r="E4" s="586"/>
      <c r="F4" s="587"/>
      <c r="G4" s="587"/>
      <c r="H4" s="590"/>
      <c r="I4" s="597"/>
      <c r="J4" s="594"/>
    </row>
    <row r="5" spans="1:12" s="263" customFormat="1" ht="20.25" customHeight="1">
      <c r="A5" s="586"/>
      <c r="B5" s="587"/>
      <c r="C5" s="579"/>
      <c r="D5" s="581"/>
      <c r="E5" s="595" t="s">
        <v>184</v>
      </c>
      <c r="F5" s="596"/>
      <c r="G5" s="591" t="s">
        <v>14</v>
      </c>
      <c r="H5" s="592"/>
      <c r="I5" s="580"/>
      <c r="J5" s="581"/>
      <c r="K5" s="324"/>
      <c r="L5" s="324"/>
    </row>
    <row r="6" spans="1:12" ht="11.25">
      <c r="A6" s="264">
        <f>'place accueil 2007-tab3'!$A6</f>
        <v>1</v>
      </c>
      <c r="B6" s="260" t="s">
        <v>69</v>
      </c>
      <c r="C6" s="327">
        <v>26</v>
      </c>
      <c r="D6" s="328"/>
      <c r="E6" s="335">
        <v>498</v>
      </c>
      <c r="F6" s="268"/>
      <c r="G6" s="327">
        <v>0</v>
      </c>
      <c r="H6" s="328"/>
      <c r="I6" s="267">
        <f>$E6+$G6</f>
        <v>498</v>
      </c>
      <c r="J6" s="266" t="str">
        <f>IF(OR(F6="(e)",H6="(e)"),"(e)"," ")</f>
        <v> </v>
      </c>
      <c r="K6" s="289"/>
      <c r="L6" s="289"/>
    </row>
    <row r="7" spans="1:12" ht="11.25">
      <c r="A7" s="264">
        <f>'place accueil 2007-tab3'!$A7</f>
        <v>2</v>
      </c>
      <c r="B7" s="260" t="s">
        <v>70</v>
      </c>
      <c r="C7" s="327">
        <v>0</v>
      </c>
      <c r="D7" s="328"/>
      <c r="E7" s="335">
        <v>263</v>
      </c>
      <c r="F7" s="268"/>
      <c r="G7" s="327">
        <v>0</v>
      </c>
      <c r="H7" s="328"/>
      <c r="I7" s="267">
        <f aca="true" t="shared" si="0" ref="I7:I58">$E7+$G7</f>
        <v>263</v>
      </c>
      <c r="J7" s="266" t="str">
        <f>IF(OR(F7="(e)",H7="(e)"),"(e)"," ")</f>
        <v> </v>
      </c>
      <c r="K7" s="289"/>
      <c r="L7" s="289"/>
    </row>
    <row r="8" spans="1:12" ht="11.25">
      <c r="A8" s="264">
        <f>'place accueil 2007-tab3'!$A8</f>
        <v>3</v>
      </c>
      <c r="B8" s="260" t="s">
        <v>71</v>
      </c>
      <c r="C8" s="327">
        <v>18</v>
      </c>
      <c r="D8" s="328"/>
      <c r="E8" s="335">
        <v>161</v>
      </c>
      <c r="F8" s="268"/>
      <c r="G8" s="327">
        <v>0</v>
      </c>
      <c r="H8" s="328"/>
      <c r="I8" s="267">
        <f t="shared" si="0"/>
        <v>161</v>
      </c>
      <c r="J8" s="266" t="str">
        <f aca="true" t="shared" si="1" ref="J8:J58">IF(OR(F8="(e)",H8="(e)"),"(e)"," ")</f>
        <v> </v>
      </c>
      <c r="K8" s="289"/>
      <c r="L8" s="289"/>
    </row>
    <row r="9" spans="1:12" ht="11.25">
      <c r="A9" s="264">
        <f>'place accueil 2007-tab3'!$A9</f>
        <v>4</v>
      </c>
      <c r="B9" s="260" t="s">
        <v>72</v>
      </c>
      <c r="C9" s="327">
        <v>0</v>
      </c>
      <c r="D9" s="328"/>
      <c r="E9" s="335">
        <v>45</v>
      </c>
      <c r="F9" s="268"/>
      <c r="G9" s="327">
        <v>0</v>
      </c>
      <c r="H9" s="328"/>
      <c r="I9" s="267">
        <f t="shared" si="0"/>
        <v>45</v>
      </c>
      <c r="J9" s="266" t="str">
        <f t="shared" si="1"/>
        <v> </v>
      </c>
      <c r="K9" s="289"/>
      <c r="L9" s="289"/>
    </row>
    <row r="10" spans="1:12" ht="11.25">
      <c r="A10" s="264">
        <f>'place accueil 2007-tab3'!$A10</f>
        <v>5</v>
      </c>
      <c r="B10" s="260" t="s">
        <v>73</v>
      </c>
      <c r="C10" s="327">
        <v>0</v>
      </c>
      <c r="D10" s="328" t="s">
        <v>180</v>
      </c>
      <c r="E10" s="335">
        <v>0</v>
      </c>
      <c r="F10" s="325" t="s">
        <v>180</v>
      </c>
      <c r="G10" s="327">
        <v>0</v>
      </c>
      <c r="H10" s="328" t="s">
        <v>180</v>
      </c>
      <c r="I10" s="267">
        <f t="shared" si="0"/>
        <v>0</v>
      </c>
      <c r="J10" s="266" t="str">
        <f t="shared" si="1"/>
        <v>(e)</v>
      </c>
      <c r="K10" s="289"/>
      <c r="L10" s="289"/>
    </row>
    <row r="11" spans="1:12" ht="11.25">
      <c r="A11" s="264">
        <f>'place accueil 2007-tab3'!$A11</f>
        <v>6</v>
      </c>
      <c r="B11" s="260" t="s">
        <v>74</v>
      </c>
      <c r="C11" s="327">
        <v>471</v>
      </c>
      <c r="D11" s="328"/>
      <c r="E11" s="335">
        <v>30</v>
      </c>
      <c r="F11" s="268" t="s">
        <v>180</v>
      </c>
      <c r="G11" s="327">
        <v>0</v>
      </c>
      <c r="H11" s="328"/>
      <c r="I11" s="267">
        <f t="shared" si="0"/>
        <v>30</v>
      </c>
      <c r="J11" s="266" t="str">
        <f t="shared" si="1"/>
        <v>(e)</v>
      </c>
      <c r="K11" s="289"/>
      <c r="L11" s="289"/>
    </row>
    <row r="12" spans="1:12" ht="11.25">
      <c r="A12" s="264">
        <f>'place accueil 2007-tab3'!$A12</f>
        <v>7</v>
      </c>
      <c r="B12" s="260" t="s">
        <v>75</v>
      </c>
      <c r="C12" s="327">
        <v>0</v>
      </c>
      <c r="D12" s="328"/>
      <c r="E12" s="335">
        <v>10</v>
      </c>
      <c r="F12" s="268"/>
      <c r="G12" s="327">
        <v>0</v>
      </c>
      <c r="H12" s="328"/>
      <c r="I12" s="267">
        <f t="shared" si="0"/>
        <v>10</v>
      </c>
      <c r="J12" s="266" t="str">
        <f t="shared" si="1"/>
        <v> </v>
      </c>
      <c r="K12" s="289"/>
      <c r="L12" s="289"/>
    </row>
    <row r="13" spans="1:12" ht="11.25">
      <c r="A13" s="264">
        <f>'place accueil 2007-tab3'!$A13</f>
        <v>8</v>
      </c>
      <c r="B13" s="260" t="s">
        <v>76</v>
      </c>
      <c r="C13" s="327">
        <v>0</v>
      </c>
      <c r="D13" s="328"/>
      <c r="E13" s="335">
        <v>141</v>
      </c>
      <c r="F13" s="268"/>
      <c r="G13" s="327">
        <v>0</v>
      </c>
      <c r="H13" s="328"/>
      <c r="I13" s="267">
        <f t="shared" si="0"/>
        <v>141</v>
      </c>
      <c r="J13" s="266" t="str">
        <f t="shared" si="1"/>
        <v> </v>
      </c>
      <c r="K13" s="289"/>
      <c r="L13" s="289"/>
    </row>
    <row r="14" spans="1:12" ht="11.25">
      <c r="A14" s="264">
        <f>'place accueil 2007-tab3'!$A14</f>
        <v>9</v>
      </c>
      <c r="B14" s="260" t="s">
        <v>77</v>
      </c>
      <c r="C14" s="327">
        <v>0</v>
      </c>
      <c r="D14" s="328"/>
      <c r="E14" s="335">
        <v>20</v>
      </c>
      <c r="F14" s="268"/>
      <c r="G14" s="327">
        <v>0</v>
      </c>
      <c r="H14" s="328"/>
      <c r="I14" s="267">
        <f t="shared" si="0"/>
        <v>20</v>
      </c>
      <c r="J14" s="266" t="str">
        <f t="shared" si="1"/>
        <v> </v>
      </c>
      <c r="K14" s="289"/>
      <c r="L14" s="289"/>
    </row>
    <row r="15" spans="1:12" ht="11.25">
      <c r="A15" s="264">
        <f>'place accueil 2007-tab3'!$A15</f>
        <v>10</v>
      </c>
      <c r="B15" s="260" t="s">
        <v>78</v>
      </c>
      <c r="C15" s="327">
        <v>25</v>
      </c>
      <c r="D15" s="328" t="s">
        <v>180</v>
      </c>
      <c r="E15" s="335">
        <v>144</v>
      </c>
      <c r="F15" s="268" t="s">
        <v>180</v>
      </c>
      <c r="G15" s="327">
        <v>0</v>
      </c>
      <c r="H15" s="328" t="s">
        <v>180</v>
      </c>
      <c r="I15" s="267">
        <f t="shared" si="0"/>
        <v>144</v>
      </c>
      <c r="J15" s="266" t="str">
        <f t="shared" si="1"/>
        <v>(e)</v>
      </c>
      <c r="K15" s="289"/>
      <c r="L15" s="289"/>
    </row>
    <row r="16" spans="1:12" ht="11.25">
      <c r="A16" s="264">
        <f>'place accueil 2007-tab3'!$A16</f>
        <v>11</v>
      </c>
      <c r="B16" s="260" t="s">
        <v>79</v>
      </c>
      <c r="C16" s="327">
        <v>46</v>
      </c>
      <c r="D16" s="328"/>
      <c r="E16" s="335">
        <v>0</v>
      </c>
      <c r="F16" s="268"/>
      <c r="G16" s="327">
        <v>0</v>
      </c>
      <c r="H16" s="328"/>
      <c r="I16" s="267">
        <f t="shared" si="0"/>
        <v>0</v>
      </c>
      <c r="J16" s="266" t="str">
        <f t="shared" si="1"/>
        <v> </v>
      </c>
      <c r="K16" s="289"/>
      <c r="L16" s="289"/>
    </row>
    <row r="17" spans="1:12" ht="11.25">
      <c r="A17" s="264">
        <f>'place accueil 2007-tab3'!$A17</f>
        <v>12</v>
      </c>
      <c r="B17" s="260" t="s">
        <v>80</v>
      </c>
      <c r="C17" s="327">
        <v>0</v>
      </c>
      <c r="D17" s="328"/>
      <c r="E17" s="335">
        <v>187</v>
      </c>
      <c r="F17" s="268"/>
      <c r="G17" s="327">
        <v>0</v>
      </c>
      <c r="H17" s="328"/>
      <c r="I17" s="267">
        <f t="shared" si="0"/>
        <v>187</v>
      </c>
      <c r="J17" s="266" t="str">
        <f t="shared" si="1"/>
        <v> </v>
      </c>
      <c r="K17" s="289"/>
      <c r="L17" s="289"/>
    </row>
    <row r="18" spans="1:12" ht="11.25">
      <c r="A18" s="264">
        <f>'place accueil 2007-tab3'!$A18</f>
        <v>13</v>
      </c>
      <c r="B18" s="260" t="s">
        <v>81</v>
      </c>
      <c r="C18" s="327">
        <v>705</v>
      </c>
      <c r="D18" s="328"/>
      <c r="E18" s="335">
        <v>573</v>
      </c>
      <c r="F18" s="268"/>
      <c r="G18" s="327">
        <v>0</v>
      </c>
      <c r="H18" s="328"/>
      <c r="I18" s="267">
        <f t="shared" si="0"/>
        <v>573</v>
      </c>
      <c r="J18" s="266" t="str">
        <f t="shared" si="1"/>
        <v> </v>
      </c>
      <c r="K18" s="289"/>
      <c r="L18" s="289"/>
    </row>
    <row r="19" spans="1:12" ht="11.25">
      <c r="A19" s="264">
        <f>'place accueil 2007-tab3'!$A19</f>
        <v>14</v>
      </c>
      <c r="B19" s="260" t="s">
        <v>82</v>
      </c>
      <c r="C19" s="327">
        <v>0</v>
      </c>
      <c r="D19" s="328"/>
      <c r="E19" s="335">
        <v>408</v>
      </c>
      <c r="F19" s="268"/>
      <c r="G19" s="327">
        <v>20</v>
      </c>
      <c r="H19" s="328"/>
      <c r="I19" s="267">
        <f t="shared" si="0"/>
        <v>428</v>
      </c>
      <c r="J19" s="266" t="str">
        <f t="shared" si="1"/>
        <v> </v>
      </c>
      <c r="K19" s="289"/>
      <c r="L19" s="289"/>
    </row>
    <row r="20" spans="1:12" ht="11.25">
      <c r="A20" s="264">
        <f>'place accueil 2007-tab3'!$A20</f>
        <v>15</v>
      </c>
      <c r="B20" s="260" t="s">
        <v>83</v>
      </c>
      <c r="C20" s="327">
        <v>0</v>
      </c>
      <c r="D20" s="328"/>
      <c r="E20" s="335">
        <v>24</v>
      </c>
      <c r="F20" s="268"/>
      <c r="G20" s="327">
        <v>0</v>
      </c>
      <c r="H20" s="328"/>
      <c r="I20" s="267">
        <f t="shared" si="0"/>
        <v>24</v>
      </c>
      <c r="J20" s="266" t="str">
        <f t="shared" si="1"/>
        <v> </v>
      </c>
      <c r="K20" s="289"/>
      <c r="L20" s="289"/>
    </row>
    <row r="21" spans="1:12" ht="11.25">
      <c r="A21" s="264">
        <f>'place accueil 2007-tab3'!$A21</f>
        <v>16</v>
      </c>
      <c r="B21" s="260" t="s">
        <v>84</v>
      </c>
      <c r="C21" s="327">
        <v>0</v>
      </c>
      <c r="D21" s="328"/>
      <c r="E21" s="335">
        <v>339</v>
      </c>
      <c r="F21" s="268"/>
      <c r="G21" s="327">
        <v>0</v>
      </c>
      <c r="H21" s="328"/>
      <c r="I21" s="267">
        <f t="shared" si="0"/>
        <v>339</v>
      </c>
      <c r="J21" s="266" t="str">
        <f t="shared" si="1"/>
        <v> </v>
      </c>
      <c r="K21" s="289"/>
      <c r="L21" s="289"/>
    </row>
    <row r="22" spans="1:12" ht="11.25">
      <c r="A22" s="264">
        <f>'place accueil 2007-tab3'!$A22</f>
        <v>17</v>
      </c>
      <c r="B22" s="260" t="s">
        <v>85</v>
      </c>
      <c r="C22" s="327">
        <v>0</v>
      </c>
      <c r="D22" s="328"/>
      <c r="E22" s="335">
        <v>180</v>
      </c>
      <c r="F22" s="268"/>
      <c r="G22" s="327">
        <v>16</v>
      </c>
      <c r="H22" s="328"/>
      <c r="I22" s="267">
        <f t="shared" si="0"/>
        <v>196</v>
      </c>
      <c r="J22" s="266" t="str">
        <f t="shared" si="1"/>
        <v> </v>
      </c>
      <c r="K22" s="289"/>
      <c r="L22" s="289"/>
    </row>
    <row r="23" spans="1:12" ht="11.25">
      <c r="A23" s="264">
        <f>'place accueil 2007-tab3'!$A23</f>
        <v>18</v>
      </c>
      <c r="B23" s="260" t="s">
        <v>86</v>
      </c>
      <c r="C23" s="327">
        <v>30</v>
      </c>
      <c r="D23" s="328"/>
      <c r="E23" s="335">
        <v>125</v>
      </c>
      <c r="F23" s="268"/>
      <c r="G23" s="327">
        <v>16</v>
      </c>
      <c r="H23" s="328"/>
      <c r="I23" s="267">
        <f t="shared" si="0"/>
        <v>141</v>
      </c>
      <c r="J23" s="266" t="str">
        <f t="shared" si="1"/>
        <v> </v>
      </c>
      <c r="K23" s="289"/>
      <c r="L23" s="289"/>
    </row>
    <row r="24" spans="1:12" ht="11.25">
      <c r="A24" s="264">
        <f>'place accueil 2007-tab3'!$A24</f>
        <v>19</v>
      </c>
      <c r="B24" s="260" t="s">
        <v>87</v>
      </c>
      <c r="C24" s="327">
        <v>0</v>
      </c>
      <c r="D24" s="328"/>
      <c r="E24" s="335">
        <v>15</v>
      </c>
      <c r="F24" s="268"/>
      <c r="G24" s="327">
        <v>0</v>
      </c>
      <c r="H24" s="328"/>
      <c r="I24" s="267">
        <f t="shared" si="0"/>
        <v>15</v>
      </c>
      <c r="J24" s="266" t="str">
        <f t="shared" si="1"/>
        <v> </v>
      </c>
      <c r="K24" s="289"/>
      <c r="L24" s="289"/>
    </row>
    <row r="25" spans="1:12" ht="11.25">
      <c r="A25" s="264" t="str">
        <f>'place accueil 2007-tab3'!$A25</f>
        <v>2A</v>
      </c>
      <c r="B25" s="260" t="s">
        <v>89</v>
      </c>
      <c r="C25" s="327">
        <v>0</v>
      </c>
      <c r="D25" s="328"/>
      <c r="E25" s="335">
        <v>0</v>
      </c>
      <c r="F25" s="268"/>
      <c r="G25" s="327">
        <v>0</v>
      </c>
      <c r="H25" s="328"/>
      <c r="I25" s="267">
        <f t="shared" si="0"/>
        <v>0</v>
      </c>
      <c r="J25" s="266" t="str">
        <f t="shared" si="1"/>
        <v> </v>
      </c>
      <c r="K25" s="289"/>
      <c r="L25" s="289"/>
    </row>
    <row r="26" spans="1:12" ht="11.25">
      <c r="A26" s="264" t="str">
        <f>'place accueil 2007-tab3'!$A26</f>
        <v>2B</v>
      </c>
      <c r="B26" s="260" t="s">
        <v>91</v>
      </c>
      <c r="C26" s="327">
        <v>0</v>
      </c>
      <c r="D26" s="328"/>
      <c r="E26" s="335">
        <v>10</v>
      </c>
      <c r="F26" s="268"/>
      <c r="G26" s="327">
        <v>0</v>
      </c>
      <c r="H26" s="328"/>
      <c r="I26" s="267">
        <f t="shared" si="0"/>
        <v>10</v>
      </c>
      <c r="J26" s="266" t="str">
        <f t="shared" si="1"/>
        <v> </v>
      </c>
      <c r="K26" s="289"/>
      <c r="L26" s="289"/>
    </row>
    <row r="27" spans="1:12" ht="11.25">
      <c r="A27" s="264">
        <f>'place accueil 2007-tab3'!$A27</f>
        <v>21</v>
      </c>
      <c r="B27" s="260" t="s">
        <v>92</v>
      </c>
      <c r="C27" s="327">
        <v>0</v>
      </c>
      <c r="D27" s="328"/>
      <c r="E27" s="335">
        <v>478</v>
      </c>
      <c r="F27" s="268"/>
      <c r="G27" s="327">
        <v>0</v>
      </c>
      <c r="H27" s="328"/>
      <c r="I27" s="267">
        <f t="shared" si="0"/>
        <v>478</v>
      </c>
      <c r="J27" s="266" t="str">
        <f t="shared" si="1"/>
        <v> </v>
      </c>
      <c r="K27" s="289"/>
      <c r="L27" s="289"/>
    </row>
    <row r="28" spans="1:12" ht="11.25">
      <c r="A28" s="264">
        <f>'place accueil 2007-tab3'!$A28</f>
        <v>22</v>
      </c>
      <c r="B28" s="260" t="s">
        <v>93</v>
      </c>
      <c r="C28" s="327">
        <v>0</v>
      </c>
      <c r="D28" s="328"/>
      <c r="E28" s="335">
        <v>144</v>
      </c>
      <c r="F28" s="268"/>
      <c r="G28" s="327">
        <v>27</v>
      </c>
      <c r="H28" s="328"/>
      <c r="I28" s="267">
        <f t="shared" si="0"/>
        <v>171</v>
      </c>
      <c r="J28" s="266" t="str">
        <f t="shared" si="1"/>
        <v> </v>
      </c>
      <c r="K28" s="289"/>
      <c r="L28" s="289"/>
    </row>
    <row r="29" spans="1:12" ht="11.25">
      <c r="A29" s="264">
        <f>'place accueil 2007-tab3'!$A29</f>
        <v>23</v>
      </c>
      <c r="B29" s="260" t="s">
        <v>94</v>
      </c>
      <c r="C29" s="327">
        <v>6</v>
      </c>
      <c r="D29" s="328"/>
      <c r="E29" s="335">
        <v>6</v>
      </c>
      <c r="F29" s="268"/>
      <c r="G29" s="327">
        <v>0</v>
      </c>
      <c r="H29" s="328"/>
      <c r="I29" s="267">
        <f t="shared" si="0"/>
        <v>6</v>
      </c>
      <c r="J29" s="266" t="str">
        <f t="shared" si="1"/>
        <v> </v>
      </c>
      <c r="K29" s="289"/>
      <c r="L29" s="289"/>
    </row>
    <row r="30" spans="1:12" ht="11.25">
      <c r="A30" s="264">
        <f>'place accueil 2007-tab3'!$A30</f>
        <v>24</v>
      </c>
      <c r="B30" s="260" t="s">
        <v>95</v>
      </c>
      <c r="C30" s="327">
        <v>0</v>
      </c>
      <c r="D30" s="328"/>
      <c r="E30" s="335">
        <v>106</v>
      </c>
      <c r="F30" s="268"/>
      <c r="G30" s="327">
        <v>0</v>
      </c>
      <c r="H30" s="328"/>
      <c r="I30" s="267">
        <f t="shared" si="0"/>
        <v>106</v>
      </c>
      <c r="J30" s="266" t="str">
        <f t="shared" si="1"/>
        <v> </v>
      </c>
      <c r="K30" s="289"/>
      <c r="L30" s="289"/>
    </row>
    <row r="31" spans="1:12" ht="11.25">
      <c r="A31" s="264">
        <f>'place accueil 2007-tab3'!$A31</f>
        <v>25</v>
      </c>
      <c r="B31" s="260" t="s">
        <v>96</v>
      </c>
      <c r="C31" s="327">
        <v>0</v>
      </c>
      <c r="D31" s="328"/>
      <c r="E31" s="335">
        <v>407</v>
      </c>
      <c r="F31" s="268"/>
      <c r="G31" s="327">
        <v>14</v>
      </c>
      <c r="H31" s="328"/>
      <c r="I31" s="267">
        <f t="shared" si="0"/>
        <v>421</v>
      </c>
      <c r="J31" s="266" t="str">
        <f t="shared" si="1"/>
        <v> </v>
      </c>
      <c r="K31" s="289"/>
      <c r="L31" s="289"/>
    </row>
    <row r="32" spans="1:12" ht="11.25">
      <c r="A32" s="264">
        <f>'place accueil 2007-tab3'!$A32</f>
        <v>26</v>
      </c>
      <c r="B32" s="260" t="s">
        <v>97</v>
      </c>
      <c r="C32" s="327">
        <v>27</v>
      </c>
      <c r="D32" s="328"/>
      <c r="E32" s="335">
        <v>228</v>
      </c>
      <c r="F32" s="268"/>
      <c r="G32" s="327">
        <v>0</v>
      </c>
      <c r="H32" s="328"/>
      <c r="I32" s="267">
        <f t="shared" si="0"/>
        <v>228</v>
      </c>
      <c r="J32" s="266" t="str">
        <f t="shared" si="1"/>
        <v> </v>
      </c>
      <c r="K32" s="289"/>
      <c r="L32" s="289"/>
    </row>
    <row r="33" spans="1:12" ht="11.25">
      <c r="A33" s="264">
        <f>'place accueil 2007-tab3'!$A33</f>
        <v>27</v>
      </c>
      <c r="B33" s="260" t="s">
        <v>98</v>
      </c>
      <c r="C33" s="327">
        <v>60</v>
      </c>
      <c r="D33" s="328"/>
      <c r="E33" s="335">
        <v>136</v>
      </c>
      <c r="F33" s="268"/>
      <c r="G33" s="327">
        <v>0</v>
      </c>
      <c r="H33" s="328"/>
      <c r="I33" s="267">
        <f t="shared" si="0"/>
        <v>136</v>
      </c>
      <c r="J33" s="266" t="str">
        <f t="shared" si="1"/>
        <v> </v>
      </c>
      <c r="K33" s="289"/>
      <c r="L33" s="289"/>
    </row>
    <row r="34" spans="1:12" ht="11.25">
      <c r="A34" s="264">
        <f>'place accueil 2007-tab3'!$A34</f>
        <v>28</v>
      </c>
      <c r="B34" s="260" t="s">
        <v>99</v>
      </c>
      <c r="C34" s="327">
        <v>50</v>
      </c>
      <c r="D34" s="328"/>
      <c r="E34" s="335">
        <v>316</v>
      </c>
      <c r="F34" s="268"/>
      <c r="G34" s="327">
        <v>0</v>
      </c>
      <c r="H34" s="328"/>
      <c r="I34" s="267">
        <f t="shared" si="0"/>
        <v>316</v>
      </c>
      <c r="J34" s="266" t="str">
        <f t="shared" si="1"/>
        <v> </v>
      </c>
      <c r="K34" s="289"/>
      <c r="L34" s="289"/>
    </row>
    <row r="35" spans="1:12" ht="11.25">
      <c r="A35" s="264">
        <f>'place accueil 2007-tab3'!$A35</f>
        <v>29</v>
      </c>
      <c r="B35" s="260" t="s">
        <v>100</v>
      </c>
      <c r="C35" s="327">
        <v>0</v>
      </c>
      <c r="D35" s="328"/>
      <c r="E35" s="335">
        <v>561</v>
      </c>
      <c r="F35" s="268"/>
      <c r="G35" s="327">
        <v>34</v>
      </c>
      <c r="H35" s="328"/>
      <c r="I35" s="267">
        <f t="shared" si="0"/>
        <v>595</v>
      </c>
      <c r="J35" s="266" t="str">
        <f t="shared" si="1"/>
        <v> </v>
      </c>
      <c r="K35" s="289"/>
      <c r="L35" s="289"/>
    </row>
    <row r="36" spans="1:12" ht="11.25">
      <c r="A36" s="264">
        <f>'place accueil 2007-tab3'!$A36</f>
        <v>30</v>
      </c>
      <c r="B36" s="260" t="s">
        <v>101</v>
      </c>
      <c r="C36" s="327">
        <v>0</v>
      </c>
      <c r="D36" s="328"/>
      <c r="E36" s="335">
        <v>0</v>
      </c>
      <c r="F36" s="268"/>
      <c r="G36" s="327">
        <v>0</v>
      </c>
      <c r="H36" s="328"/>
      <c r="I36" s="267">
        <f t="shared" si="0"/>
        <v>0</v>
      </c>
      <c r="J36" s="266" t="str">
        <f t="shared" si="1"/>
        <v> </v>
      </c>
      <c r="K36" s="289"/>
      <c r="L36" s="289"/>
    </row>
    <row r="37" spans="1:12" ht="11.25">
      <c r="A37" s="264">
        <f>'place accueil 2007-tab3'!$A37</f>
        <v>31</v>
      </c>
      <c r="B37" s="260" t="s">
        <v>102</v>
      </c>
      <c r="C37" s="327">
        <v>90</v>
      </c>
      <c r="D37" s="328"/>
      <c r="E37" s="335">
        <v>822</v>
      </c>
      <c r="F37" s="268"/>
      <c r="G37" s="327">
        <v>16</v>
      </c>
      <c r="H37" s="328"/>
      <c r="I37" s="267">
        <f t="shared" si="0"/>
        <v>838</v>
      </c>
      <c r="J37" s="266" t="str">
        <f t="shared" si="1"/>
        <v> </v>
      </c>
      <c r="K37" s="289"/>
      <c r="L37" s="289"/>
    </row>
    <row r="38" spans="1:12" ht="11.25">
      <c r="A38" s="264">
        <f>'place accueil 2007-tab3'!$A38</f>
        <v>32</v>
      </c>
      <c r="B38" s="260" t="s">
        <v>103</v>
      </c>
      <c r="C38" s="327">
        <v>25</v>
      </c>
      <c r="D38" s="328"/>
      <c r="E38" s="335">
        <v>32</v>
      </c>
      <c r="F38" s="268"/>
      <c r="G38" s="327">
        <v>0</v>
      </c>
      <c r="H38" s="328"/>
      <c r="I38" s="267">
        <f t="shared" si="0"/>
        <v>32</v>
      </c>
      <c r="J38" s="266" t="str">
        <f t="shared" si="1"/>
        <v> </v>
      </c>
      <c r="K38" s="289"/>
      <c r="L38" s="289"/>
    </row>
    <row r="39" spans="1:12" ht="11.25">
      <c r="A39" s="264">
        <f>'place accueil 2007-tab3'!$A39</f>
        <v>33</v>
      </c>
      <c r="B39" s="260" t="s">
        <v>104</v>
      </c>
      <c r="C39" s="327">
        <v>51</v>
      </c>
      <c r="D39" s="328"/>
      <c r="E39" s="335">
        <v>419</v>
      </c>
      <c r="F39" s="268"/>
      <c r="G39" s="327">
        <v>12</v>
      </c>
      <c r="H39" s="328"/>
      <c r="I39" s="267">
        <f t="shared" si="0"/>
        <v>431</v>
      </c>
      <c r="J39" s="266" t="str">
        <f t="shared" si="1"/>
        <v> </v>
      </c>
      <c r="K39" s="289"/>
      <c r="L39" s="289"/>
    </row>
    <row r="40" spans="1:12" ht="11.25">
      <c r="A40" s="264">
        <f>'place accueil 2007-tab3'!$A40</f>
        <v>34</v>
      </c>
      <c r="B40" s="260" t="s">
        <v>105</v>
      </c>
      <c r="C40" s="327">
        <v>76</v>
      </c>
      <c r="D40" s="328"/>
      <c r="E40" s="335">
        <v>101</v>
      </c>
      <c r="F40" s="268"/>
      <c r="G40" s="327">
        <v>0</v>
      </c>
      <c r="H40" s="328"/>
      <c r="I40" s="267">
        <f t="shared" si="0"/>
        <v>101</v>
      </c>
      <c r="J40" s="266" t="str">
        <f t="shared" si="1"/>
        <v> </v>
      </c>
      <c r="K40" s="289"/>
      <c r="L40" s="289"/>
    </row>
    <row r="41" spans="1:12" ht="11.25">
      <c r="A41" s="264">
        <f>'place accueil 2007-tab3'!$A41</f>
        <v>35</v>
      </c>
      <c r="B41" s="260" t="s">
        <v>106</v>
      </c>
      <c r="C41" s="327">
        <v>0</v>
      </c>
      <c r="D41" s="328"/>
      <c r="E41" s="335">
        <v>586</v>
      </c>
      <c r="F41" s="268"/>
      <c r="G41" s="327">
        <v>526</v>
      </c>
      <c r="H41" s="328"/>
      <c r="I41" s="267">
        <f t="shared" si="0"/>
        <v>1112</v>
      </c>
      <c r="J41" s="266" t="str">
        <f t="shared" si="1"/>
        <v> </v>
      </c>
      <c r="K41" s="289"/>
      <c r="L41" s="289"/>
    </row>
    <row r="42" spans="1:12" ht="11.25">
      <c r="A42" s="264">
        <f>'place accueil 2007-tab3'!$A42</f>
        <v>36</v>
      </c>
      <c r="B42" s="260" t="s">
        <v>107</v>
      </c>
      <c r="C42" s="327">
        <v>30</v>
      </c>
      <c r="D42" s="328"/>
      <c r="E42" s="335">
        <v>207</v>
      </c>
      <c r="F42" s="268"/>
      <c r="G42" s="327">
        <v>0</v>
      </c>
      <c r="H42" s="328"/>
      <c r="I42" s="267">
        <f t="shared" si="0"/>
        <v>207</v>
      </c>
      <c r="J42" s="266" t="str">
        <f t="shared" si="1"/>
        <v> </v>
      </c>
      <c r="K42" s="289"/>
      <c r="L42" s="289"/>
    </row>
    <row r="43" spans="1:12" ht="11.25">
      <c r="A43" s="264">
        <f>'place accueil 2007-tab3'!$A43</f>
        <v>37</v>
      </c>
      <c r="B43" s="260" t="s">
        <v>108</v>
      </c>
      <c r="C43" s="327">
        <v>25</v>
      </c>
      <c r="D43" s="328"/>
      <c r="E43" s="335">
        <v>205</v>
      </c>
      <c r="F43" s="268"/>
      <c r="G43" s="327">
        <v>0</v>
      </c>
      <c r="H43" s="328"/>
      <c r="I43" s="267">
        <f t="shared" si="0"/>
        <v>205</v>
      </c>
      <c r="J43" s="266" t="str">
        <f t="shared" si="1"/>
        <v> </v>
      </c>
      <c r="K43" s="289"/>
      <c r="L43" s="289"/>
    </row>
    <row r="44" spans="1:12" ht="11.25">
      <c r="A44" s="264">
        <f>'place accueil 2007-tab3'!$A44</f>
        <v>38</v>
      </c>
      <c r="B44" s="260" t="s">
        <v>109</v>
      </c>
      <c r="C44" s="327">
        <v>60</v>
      </c>
      <c r="D44" s="328"/>
      <c r="E44" s="335">
        <v>1732</v>
      </c>
      <c r="F44" s="268"/>
      <c r="G44" s="327">
        <v>76</v>
      </c>
      <c r="H44" s="328"/>
      <c r="I44" s="267">
        <f t="shared" si="0"/>
        <v>1808</v>
      </c>
      <c r="J44" s="266" t="str">
        <f t="shared" si="1"/>
        <v> </v>
      </c>
      <c r="K44" s="289"/>
      <c r="L44" s="289"/>
    </row>
    <row r="45" spans="1:12" ht="11.25">
      <c r="A45" s="264">
        <f>'place accueil 2007-tab3'!$A45</f>
        <v>39</v>
      </c>
      <c r="B45" s="260" t="s">
        <v>110</v>
      </c>
      <c r="C45" s="327">
        <v>0</v>
      </c>
      <c r="D45" s="328"/>
      <c r="E45" s="335">
        <v>60</v>
      </c>
      <c r="F45" s="268"/>
      <c r="G45" s="327">
        <v>0</v>
      </c>
      <c r="H45" s="328"/>
      <c r="I45" s="267">
        <f t="shared" si="0"/>
        <v>60</v>
      </c>
      <c r="J45" s="266" t="str">
        <f t="shared" si="1"/>
        <v> </v>
      </c>
      <c r="K45" s="289"/>
      <c r="L45" s="289"/>
    </row>
    <row r="46" spans="1:12" ht="11.25">
      <c r="A46" s="264">
        <f>'place accueil 2007-tab3'!$A46</f>
        <v>40</v>
      </c>
      <c r="B46" s="260" t="s">
        <v>111</v>
      </c>
      <c r="C46" s="327">
        <v>0</v>
      </c>
      <c r="D46" s="328"/>
      <c r="E46" s="335">
        <v>60</v>
      </c>
      <c r="F46" s="268"/>
      <c r="G46" s="327">
        <v>0</v>
      </c>
      <c r="H46" s="328"/>
      <c r="I46" s="267">
        <f t="shared" si="0"/>
        <v>60</v>
      </c>
      <c r="J46" s="266" t="str">
        <f t="shared" si="1"/>
        <v> </v>
      </c>
      <c r="K46" s="289"/>
      <c r="L46" s="289"/>
    </row>
    <row r="47" spans="1:12" ht="11.25">
      <c r="A47" s="264">
        <f>'place accueil 2007-tab3'!$A47</f>
        <v>41</v>
      </c>
      <c r="B47" s="260" t="s">
        <v>112</v>
      </c>
      <c r="C47" s="327">
        <v>0</v>
      </c>
      <c r="D47" s="328"/>
      <c r="E47" s="335">
        <v>252</v>
      </c>
      <c r="F47" s="268"/>
      <c r="G47" s="327">
        <v>0</v>
      </c>
      <c r="H47" s="328"/>
      <c r="I47" s="267">
        <f t="shared" si="0"/>
        <v>252</v>
      </c>
      <c r="J47" s="266" t="str">
        <f t="shared" si="1"/>
        <v> </v>
      </c>
      <c r="K47" s="289"/>
      <c r="L47" s="289"/>
    </row>
    <row r="48" spans="1:12" ht="11.25">
      <c r="A48" s="264">
        <f>'place accueil 2007-tab3'!$A48</f>
        <v>42</v>
      </c>
      <c r="B48" s="260" t="s">
        <v>113</v>
      </c>
      <c r="C48" s="327">
        <v>100</v>
      </c>
      <c r="D48" s="328"/>
      <c r="E48" s="335">
        <v>109</v>
      </c>
      <c r="F48" s="268"/>
      <c r="G48" s="327">
        <v>0</v>
      </c>
      <c r="H48" s="328"/>
      <c r="I48" s="267">
        <f t="shared" si="0"/>
        <v>109</v>
      </c>
      <c r="J48" s="266" t="str">
        <f t="shared" si="1"/>
        <v> </v>
      </c>
      <c r="K48" s="289"/>
      <c r="L48" s="289"/>
    </row>
    <row r="49" spans="1:12" ht="11.25">
      <c r="A49" s="264">
        <f>'place accueil 2007-tab3'!$A49</f>
        <v>43</v>
      </c>
      <c r="B49" s="260" t="s">
        <v>114</v>
      </c>
      <c r="C49" s="327">
        <v>0</v>
      </c>
      <c r="D49" s="328"/>
      <c r="E49" s="335">
        <v>83</v>
      </c>
      <c r="F49" s="268"/>
      <c r="G49" s="327">
        <v>10</v>
      </c>
      <c r="H49" s="328"/>
      <c r="I49" s="267">
        <f t="shared" si="0"/>
        <v>93</v>
      </c>
      <c r="J49" s="266" t="str">
        <f t="shared" si="1"/>
        <v> </v>
      </c>
      <c r="K49" s="289"/>
      <c r="L49" s="289"/>
    </row>
    <row r="50" spans="1:12" ht="11.25">
      <c r="A50" s="264">
        <f>'place accueil 2007-tab3'!$A50</f>
        <v>44</v>
      </c>
      <c r="B50" s="260" t="s">
        <v>115</v>
      </c>
      <c r="C50" s="327">
        <v>0</v>
      </c>
      <c r="D50" s="328"/>
      <c r="E50" s="335">
        <v>1046</v>
      </c>
      <c r="F50" s="268"/>
      <c r="G50" s="327">
        <v>0</v>
      </c>
      <c r="H50" s="328"/>
      <c r="I50" s="267">
        <f t="shared" si="0"/>
        <v>1046</v>
      </c>
      <c r="J50" s="266" t="str">
        <f t="shared" si="1"/>
        <v> </v>
      </c>
      <c r="K50" s="289"/>
      <c r="L50" s="289"/>
    </row>
    <row r="51" spans="1:12" ht="11.25">
      <c r="A51" s="264">
        <f>'place accueil 2007-tab3'!$A51</f>
        <v>45</v>
      </c>
      <c r="B51" s="260" t="s">
        <v>116</v>
      </c>
      <c r="C51" s="327">
        <v>0</v>
      </c>
      <c r="D51" s="328"/>
      <c r="E51" s="335">
        <v>396</v>
      </c>
      <c r="F51" s="268"/>
      <c r="G51" s="327">
        <v>147</v>
      </c>
      <c r="H51" s="328"/>
      <c r="I51" s="267">
        <f t="shared" si="0"/>
        <v>543</v>
      </c>
      <c r="J51" s="266" t="str">
        <f t="shared" si="1"/>
        <v> </v>
      </c>
      <c r="K51" s="289"/>
      <c r="L51" s="289"/>
    </row>
    <row r="52" spans="1:12" ht="11.25">
      <c r="A52" s="264">
        <f>'place accueil 2007-tab3'!$A52</f>
        <v>46</v>
      </c>
      <c r="B52" s="260" t="s">
        <v>117</v>
      </c>
      <c r="C52" s="327">
        <v>16</v>
      </c>
      <c r="D52" s="328"/>
      <c r="E52" s="335">
        <v>10</v>
      </c>
      <c r="F52" s="268"/>
      <c r="G52" s="327">
        <v>0</v>
      </c>
      <c r="H52" s="328"/>
      <c r="I52" s="267">
        <f t="shared" si="0"/>
        <v>10</v>
      </c>
      <c r="J52" s="266" t="str">
        <f t="shared" si="1"/>
        <v> </v>
      </c>
      <c r="K52" s="289"/>
      <c r="L52" s="289"/>
    </row>
    <row r="53" spans="1:12" ht="11.25">
      <c r="A53" s="264">
        <f>'place accueil 2007-tab3'!$A53</f>
        <v>47</v>
      </c>
      <c r="B53" s="260" t="s">
        <v>118</v>
      </c>
      <c r="C53" s="327">
        <v>17</v>
      </c>
      <c r="D53" s="328"/>
      <c r="E53" s="335">
        <v>128</v>
      </c>
      <c r="F53" s="268"/>
      <c r="G53" s="327">
        <v>0</v>
      </c>
      <c r="H53" s="328"/>
      <c r="I53" s="267">
        <f t="shared" si="0"/>
        <v>128</v>
      </c>
      <c r="J53" s="266" t="str">
        <f t="shared" si="1"/>
        <v> </v>
      </c>
      <c r="K53" s="289"/>
      <c r="L53" s="289"/>
    </row>
    <row r="54" spans="1:12" ht="11.25">
      <c r="A54" s="264">
        <f>'place accueil 2007-tab3'!$A54</f>
        <v>48</v>
      </c>
      <c r="B54" s="260" t="s">
        <v>119</v>
      </c>
      <c r="C54" s="327">
        <v>0</v>
      </c>
      <c r="D54" s="328"/>
      <c r="E54" s="335">
        <v>0</v>
      </c>
      <c r="F54" s="325"/>
      <c r="G54" s="327">
        <v>0</v>
      </c>
      <c r="H54" s="328"/>
      <c r="I54" s="267">
        <f t="shared" si="0"/>
        <v>0</v>
      </c>
      <c r="J54" s="266" t="str">
        <f t="shared" si="1"/>
        <v> </v>
      </c>
      <c r="K54" s="289"/>
      <c r="L54" s="289"/>
    </row>
    <row r="55" spans="1:12" ht="11.25">
      <c r="A55" s="264">
        <f>'place accueil 2007-tab3'!$A55</f>
        <v>49</v>
      </c>
      <c r="B55" s="260" t="s">
        <v>120</v>
      </c>
      <c r="C55" s="327">
        <v>0</v>
      </c>
      <c r="D55" s="328"/>
      <c r="E55" s="335">
        <v>770</v>
      </c>
      <c r="F55" s="268"/>
      <c r="G55" s="327">
        <v>12</v>
      </c>
      <c r="H55" s="328"/>
      <c r="I55" s="267">
        <f t="shared" si="0"/>
        <v>782</v>
      </c>
      <c r="J55" s="266" t="str">
        <f t="shared" si="1"/>
        <v> </v>
      </c>
      <c r="K55" s="289"/>
      <c r="L55" s="289"/>
    </row>
    <row r="56" spans="1:12" ht="11.25">
      <c r="A56" s="264">
        <f>'place accueil 2007-tab3'!$A56</f>
        <v>50</v>
      </c>
      <c r="B56" s="260" t="s">
        <v>121</v>
      </c>
      <c r="C56" s="327">
        <v>13</v>
      </c>
      <c r="D56" s="328"/>
      <c r="E56" s="335">
        <v>40</v>
      </c>
      <c r="F56" s="268"/>
      <c r="G56" s="327">
        <v>0</v>
      </c>
      <c r="H56" s="328"/>
      <c r="I56" s="267">
        <f t="shared" si="0"/>
        <v>40</v>
      </c>
      <c r="J56" s="266" t="str">
        <f t="shared" si="1"/>
        <v> </v>
      </c>
      <c r="K56" s="289"/>
      <c r="L56" s="289"/>
    </row>
    <row r="57" spans="1:12" ht="11.25">
      <c r="A57" s="264">
        <f>'place accueil 2007-tab3'!$A57</f>
        <v>51</v>
      </c>
      <c r="B57" s="260" t="s">
        <v>122</v>
      </c>
      <c r="C57" s="327">
        <v>30</v>
      </c>
      <c r="D57" s="328"/>
      <c r="E57" s="335">
        <v>182</v>
      </c>
      <c r="F57" s="268"/>
      <c r="G57" s="327">
        <v>15</v>
      </c>
      <c r="H57" s="328"/>
      <c r="I57" s="267">
        <f t="shared" si="0"/>
        <v>197</v>
      </c>
      <c r="J57" s="266" t="str">
        <f t="shared" si="1"/>
        <v> </v>
      </c>
      <c r="K57" s="289"/>
      <c r="L57" s="289"/>
    </row>
    <row r="58" spans="1:12" ht="11.25">
      <c r="A58" s="271">
        <f>'place accueil 2007-tab3'!$A58</f>
        <v>52</v>
      </c>
      <c r="B58" s="272" t="s">
        <v>123</v>
      </c>
      <c r="C58" s="329">
        <v>0</v>
      </c>
      <c r="D58" s="330"/>
      <c r="E58" s="336">
        <v>30</v>
      </c>
      <c r="F58" s="276"/>
      <c r="G58" s="329">
        <v>0</v>
      </c>
      <c r="H58" s="330"/>
      <c r="I58" s="275">
        <f t="shared" si="0"/>
        <v>30</v>
      </c>
      <c r="J58" s="274" t="str">
        <f t="shared" si="1"/>
        <v> </v>
      </c>
      <c r="K58" s="289"/>
      <c r="L58" s="289"/>
    </row>
    <row r="59" spans="1:9" ht="12.75" customHeight="1">
      <c r="A59" s="549" t="s">
        <v>181</v>
      </c>
      <c r="B59" s="549"/>
      <c r="C59" s="280"/>
      <c r="D59" s="325"/>
      <c r="E59" s="280"/>
      <c r="F59" s="268"/>
      <c r="G59" s="280"/>
      <c r="H59" s="325"/>
      <c r="I59" s="267"/>
    </row>
    <row r="60" spans="1:9" ht="7.5" customHeight="1">
      <c r="A60" s="279"/>
      <c r="B60" s="279"/>
      <c r="C60" s="280"/>
      <c r="D60" s="326"/>
      <c r="E60" s="280"/>
      <c r="F60" s="281"/>
      <c r="G60" s="280"/>
      <c r="H60" s="326"/>
      <c r="I60" s="267"/>
    </row>
    <row r="61" spans="1:10" ht="24.75" customHeight="1">
      <c r="A61" s="584" t="s">
        <v>64</v>
      </c>
      <c r="B61" s="585"/>
      <c r="C61" s="572" t="s">
        <v>210</v>
      </c>
      <c r="D61" s="574"/>
      <c r="E61" s="550" t="s">
        <v>185</v>
      </c>
      <c r="F61" s="551"/>
      <c r="G61" s="551"/>
      <c r="H61" s="551"/>
      <c r="I61" s="572" t="s">
        <v>183</v>
      </c>
      <c r="J61" s="574"/>
    </row>
    <row r="62" spans="1:10" ht="20.25" customHeight="1">
      <c r="A62" s="586"/>
      <c r="B62" s="587"/>
      <c r="C62" s="579"/>
      <c r="D62" s="581"/>
      <c r="E62" s="550" t="s">
        <v>184</v>
      </c>
      <c r="F62" s="575"/>
      <c r="G62" s="587" t="s">
        <v>14</v>
      </c>
      <c r="H62" s="587"/>
      <c r="I62" s="579"/>
      <c r="J62" s="581"/>
    </row>
    <row r="63" spans="1:12" ht="11.25">
      <c r="A63" s="264">
        <f>'place accueil 2007-tab3'!$A64</f>
        <v>53</v>
      </c>
      <c r="B63" s="260" t="s">
        <v>125</v>
      </c>
      <c r="C63" s="327">
        <v>0</v>
      </c>
      <c r="D63" s="328"/>
      <c r="E63" s="327">
        <v>211</v>
      </c>
      <c r="F63" s="266"/>
      <c r="G63" s="335">
        <v>15</v>
      </c>
      <c r="H63" s="325"/>
      <c r="I63" s="269">
        <f>E63+G63</f>
        <v>226</v>
      </c>
      <c r="J63" s="266" t="str">
        <f>IF(OR(F63="(e)",H63="(e)"),"(e)"," ")</f>
        <v> </v>
      </c>
      <c r="K63" s="289"/>
      <c r="L63" s="289"/>
    </row>
    <row r="64" spans="1:12" ht="11.25">
      <c r="A64" s="264">
        <f>'place accueil 2007-tab3'!$A65</f>
        <v>54</v>
      </c>
      <c r="B64" s="260" t="s">
        <v>126</v>
      </c>
      <c r="C64" s="327">
        <v>0</v>
      </c>
      <c r="D64" s="328"/>
      <c r="E64" s="327">
        <v>238</v>
      </c>
      <c r="F64" s="266"/>
      <c r="G64" s="335">
        <v>30</v>
      </c>
      <c r="H64" s="325"/>
      <c r="I64" s="269">
        <f aca="true" t="shared" si="2" ref="I64:I109">E64+G64</f>
        <v>268</v>
      </c>
      <c r="J64" s="266" t="str">
        <f>IF(OR(F64="(e)",H64="(e)"),"(e)"," ")</f>
        <v> </v>
      </c>
      <c r="K64" s="289"/>
      <c r="L64" s="289"/>
    </row>
    <row r="65" spans="1:12" ht="11.25">
      <c r="A65" s="264">
        <f>'place accueil 2007-tab3'!$A66</f>
        <v>55</v>
      </c>
      <c r="B65" s="260" t="s">
        <v>127</v>
      </c>
      <c r="C65" s="327">
        <v>0</v>
      </c>
      <c r="D65" s="328"/>
      <c r="E65" s="327">
        <v>47</v>
      </c>
      <c r="F65" s="266"/>
      <c r="G65" s="335">
        <v>0</v>
      </c>
      <c r="H65" s="325"/>
      <c r="I65" s="269">
        <f t="shared" si="2"/>
        <v>47</v>
      </c>
      <c r="J65" s="266" t="str">
        <f aca="true" t="shared" si="3" ref="J65:J109">IF(OR(F65="(e)",H65="(e)"),"(e)"," ")</f>
        <v> </v>
      </c>
      <c r="K65" s="289"/>
      <c r="L65" s="289"/>
    </row>
    <row r="66" spans="1:12" ht="11.25">
      <c r="A66" s="264">
        <f>'place accueil 2007-tab3'!$A67</f>
        <v>56</v>
      </c>
      <c r="B66" s="260" t="s">
        <v>128</v>
      </c>
      <c r="C66" s="327">
        <v>0</v>
      </c>
      <c r="D66" s="328"/>
      <c r="E66" s="327">
        <v>264</v>
      </c>
      <c r="F66" s="266"/>
      <c r="G66" s="335">
        <v>0</v>
      </c>
      <c r="H66" s="325"/>
      <c r="I66" s="269">
        <f t="shared" si="2"/>
        <v>264</v>
      </c>
      <c r="J66" s="266" t="str">
        <f t="shared" si="3"/>
        <v> </v>
      </c>
      <c r="K66" s="289"/>
      <c r="L66" s="289"/>
    </row>
    <row r="67" spans="1:12" ht="11.25">
      <c r="A67" s="264">
        <f>'place accueil 2007-tab3'!$A68</f>
        <v>57</v>
      </c>
      <c r="B67" s="260" t="s">
        <v>129</v>
      </c>
      <c r="C67" s="327">
        <v>0</v>
      </c>
      <c r="D67" s="328"/>
      <c r="E67" s="327">
        <v>672</v>
      </c>
      <c r="F67" s="266"/>
      <c r="G67" s="335">
        <v>60</v>
      </c>
      <c r="H67" s="325"/>
      <c r="I67" s="269">
        <f t="shared" si="2"/>
        <v>732</v>
      </c>
      <c r="J67" s="266" t="str">
        <f t="shared" si="3"/>
        <v> </v>
      </c>
      <c r="K67" s="289"/>
      <c r="L67" s="289"/>
    </row>
    <row r="68" spans="1:12" ht="11.25">
      <c r="A68" s="264">
        <f>'place accueil 2007-tab3'!$A69</f>
        <v>58</v>
      </c>
      <c r="B68" s="260" t="s">
        <v>130</v>
      </c>
      <c r="C68" s="327">
        <v>0</v>
      </c>
      <c r="D68" s="328" t="s">
        <v>180</v>
      </c>
      <c r="E68" s="327">
        <v>225.19143937546997</v>
      </c>
      <c r="F68" s="266" t="s">
        <v>180</v>
      </c>
      <c r="G68" s="335">
        <v>0</v>
      </c>
      <c r="H68" s="325" t="s">
        <v>180</v>
      </c>
      <c r="I68" s="269">
        <f t="shared" si="2"/>
        <v>225.19143937546997</v>
      </c>
      <c r="J68" s="266" t="str">
        <f t="shared" si="3"/>
        <v>(e)</v>
      </c>
      <c r="K68" s="289"/>
      <c r="L68" s="289"/>
    </row>
    <row r="69" spans="1:12" ht="11.25">
      <c r="A69" s="264">
        <f>'place accueil 2007-tab3'!$A70</f>
        <v>59</v>
      </c>
      <c r="B69" s="260" t="s">
        <v>131</v>
      </c>
      <c r="C69" s="327">
        <v>146</v>
      </c>
      <c r="D69" s="328"/>
      <c r="E69" s="327">
        <v>2301</v>
      </c>
      <c r="F69" s="266"/>
      <c r="G69" s="335">
        <v>24</v>
      </c>
      <c r="H69" s="325"/>
      <c r="I69" s="269">
        <f t="shared" si="2"/>
        <v>2325</v>
      </c>
      <c r="J69" s="266" t="str">
        <f t="shared" si="3"/>
        <v> </v>
      </c>
      <c r="K69" s="289"/>
      <c r="L69" s="289"/>
    </row>
    <row r="70" spans="1:12" ht="11.25">
      <c r="A70" s="264">
        <f>'place accueil 2007-tab3'!$A71</f>
        <v>60</v>
      </c>
      <c r="B70" s="260" t="s">
        <v>132</v>
      </c>
      <c r="C70" s="327">
        <v>10</v>
      </c>
      <c r="D70" s="328"/>
      <c r="E70" s="327">
        <v>800</v>
      </c>
      <c r="F70" s="266"/>
      <c r="G70" s="335">
        <v>0</v>
      </c>
      <c r="H70" s="325"/>
      <c r="I70" s="269">
        <f t="shared" si="2"/>
        <v>800</v>
      </c>
      <c r="J70" s="266" t="str">
        <f t="shared" si="3"/>
        <v> </v>
      </c>
      <c r="K70" s="289"/>
      <c r="L70" s="289"/>
    </row>
    <row r="71" spans="1:12" ht="11.25">
      <c r="A71" s="264">
        <f>'place accueil 2007-tab3'!$A72</f>
        <v>61</v>
      </c>
      <c r="B71" s="260" t="s">
        <v>133</v>
      </c>
      <c r="C71" s="327">
        <v>0</v>
      </c>
      <c r="D71" s="328"/>
      <c r="E71" s="327">
        <v>133</v>
      </c>
      <c r="F71" s="266"/>
      <c r="G71" s="335">
        <v>0</v>
      </c>
      <c r="H71" s="325"/>
      <c r="I71" s="269">
        <f t="shared" si="2"/>
        <v>133</v>
      </c>
      <c r="J71" s="266" t="str">
        <f t="shared" si="3"/>
        <v> </v>
      </c>
      <c r="K71" s="289"/>
      <c r="L71" s="289"/>
    </row>
    <row r="72" spans="1:12" ht="11.25">
      <c r="A72" s="264">
        <f>'place accueil 2007-tab3'!$A73</f>
        <v>62</v>
      </c>
      <c r="B72" s="260" t="s">
        <v>134</v>
      </c>
      <c r="C72" s="327">
        <v>31</v>
      </c>
      <c r="D72" s="328"/>
      <c r="E72" s="327">
        <v>838</v>
      </c>
      <c r="F72" s="266"/>
      <c r="G72" s="335">
        <v>0</v>
      </c>
      <c r="H72" s="325"/>
      <c r="I72" s="269">
        <f t="shared" si="2"/>
        <v>838</v>
      </c>
      <c r="J72" s="266" t="str">
        <f t="shared" si="3"/>
        <v> </v>
      </c>
      <c r="K72" s="289"/>
      <c r="L72" s="289"/>
    </row>
    <row r="73" spans="1:12" ht="11.25">
      <c r="A73" s="264">
        <f>'place accueil 2007-tab3'!$A74</f>
        <v>63</v>
      </c>
      <c r="B73" s="260" t="s">
        <v>135</v>
      </c>
      <c r="C73" s="327">
        <v>88</v>
      </c>
      <c r="D73" s="328"/>
      <c r="E73" s="327">
        <v>57</v>
      </c>
      <c r="F73" s="266"/>
      <c r="G73" s="335">
        <v>0</v>
      </c>
      <c r="H73" s="325"/>
      <c r="I73" s="269">
        <f t="shared" si="2"/>
        <v>57</v>
      </c>
      <c r="J73" s="266" t="str">
        <f t="shared" si="3"/>
        <v> </v>
      </c>
      <c r="K73" s="289"/>
      <c r="L73" s="289"/>
    </row>
    <row r="74" spans="1:12" ht="11.25">
      <c r="A74" s="264">
        <f>'place accueil 2007-tab3'!$A75</f>
        <v>64</v>
      </c>
      <c r="B74" s="260" t="s">
        <v>136</v>
      </c>
      <c r="C74" s="327">
        <v>15</v>
      </c>
      <c r="D74" s="328"/>
      <c r="E74" s="327">
        <v>27</v>
      </c>
      <c r="F74" s="266"/>
      <c r="G74" s="335">
        <v>0</v>
      </c>
      <c r="H74" s="325"/>
      <c r="I74" s="269">
        <f t="shared" si="2"/>
        <v>27</v>
      </c>
      <c r="J74" s="266" t="str">
        <f t="shared" si="3"/>
        <v> </v>
      </c>
      <c r="K74" s="289"/>
      <c r="L74" s="289"/>
    </row>
    <row r="75" spans="1:12" ht="11.25">
      <c r="A75" s="264">
        <f>'place accueil 2007-tab3'!$A76</f>
        <v>65</v>
      </c>
      <c r="B75" s="260" t="s">
        <v>137</v>
      </c>
      <c r="C75" s="327">
        <v>0</v>
      </c>
      <c r="D75" s="328" t="s">
        <v>180</v>
      </c>
      <c r="E75" s="327">
        <v>76</v>
      </c>
      <c r="F75" s="266" t="s">
        <v>180</v>
      </c>
      <c r="G75" s="335">
        <v>0</v>
      </c>
      <c r="H75" s="325" t="s">
        <v>180</v>
      </c>
      <c r="I75" s="269">
        <f t="shared" si="2"/>
        <v>76</v>
      </c>
      <c r="J75" s="266" t="str">
        <f t="shared" si="3"/>
        <v>(e)</v>
      </c>
      <c r="K75" s="289"/>
      <c r="L75" s="289"/>
    </row>
    <row r="76" spans="1:12" ht="11.25">
      <c r="A76" s="264">
        <f>'place accueil 2007-tab3'!$A77</f>
        <v>66</v>
      </c>
      <c r="B76" s="260" t="s">
        <v>138</v>
      </c>
      <c r="C76" s="327">
        <v>0</v>
      </c>
      <c r="D76" s="328"/>
      <c r="E76" s="327">
        <v>138</v>
      </c>
      <c r="F76" s="266"/>
      <c r="G76" s="335">
        <v>37</v>
      </c>
      <c r="H76" s="325"/>
      <c r="I76" s="269">
        <f t="shared" si="2"/>
        <v>175</v>
      </c>
      <c r="J76" s="266" t="str">
        <f t="shared" si="3"/>
        <v> </v>
      </c>
      <c r="K76" s="289"/>
      <c r="L76" s="289"/>
    </row>
    <row r="77" spans="1:12" ht="11.25">
      <c r="A77" s="264">
        <f>'place accueil 2007-tab3'!$A78</f>
        <v>67</v>
      </c>
      <c r="B77" s="260" t="s">
        <v>139</v>
      </c>
      <c r="C77" s="327">
        <v>903</v>
      </c>
      <c r="D77" s="328"/>
      <c r="E77" s="327">
        <v>866</v>
      </c>
      <c r="F77" s="266"/>
      <c r="G77" s="335">
        <v>45</v>
      </c>
      <c r="H77" s="325"/>
      <c r="I77" s="269">
        <f t="shared" si="2"/>
        <v>911</v>
      </c>
      <c r="J77" s="266" t="str">
        <f t="shared" si="3"/>
        <v> </v>
      </c>
      <c r="K77" s="289"/>
      <c r="L77" s="289"/>
    </row>
    <row r="78" spans="1:12" ht="11.25">
      <c r="A78" s="264">
        <f>'place accueil 2007-tab3'!$A79</f>
        <v>68</v>
      </c>
      <c r="B78" s="260" t="s">
        <v>140</v>
      </c>
      <c r="C78" s="327">
        <v>492</v>
      </c>
      <c r="D78" s="328"/>
      <c r="E78" s="327">
        <v>303</v>
      </c>
      <c r="F78" s="266"/>
      <c r="G78" s="335">
        <v>0</v>
      </c>
      <c r="H78" s="325"/>
      <c r="I78" s="269">
        <f t="shared" si="2"/>
        <v>303</v>
      </c>
      <c r="J78" s="266" t="str">
        <f t="shared" si="3"/>
        <v> </v>
      </c>
      <c r="K78" s="289"/>
      <c r="L78" s="289"/>
    </row>
    <row r="79" spans="1:12" ht="11.25">
      <c r="A79" s="264">
        <f>'place accueil 2007-tab3'!$A80</f>
        <v>69</v>
      </c>
      <c r="B79" s="260" t="s">
        <v>141</v>
      </c>
      <c r="C79" s="327">
        <v>76</v>
      </c>
      <c r="D79" s="328" t="s">
        <v>180</v>
      </c>
      <c r="E79" s="327">
        <v>0</v>
      </c>
      <c r="F79" s="266" t="s">
        <v>180</v>
      </c>
      <c r="G79" s="335">
        <v>0</v>
      </c>
      <c r="H79" s="325" t="s">
        <v>180</v>
      </c>
      <c r="I79" s="269">
        <f t="shared" si="2"/>
        <v>0</v>
      </c>
      <c r="J79" s="266" t="str">
        <f t="shared" si="3"/>
        <v>(e)</v>
      </c>
      <c r="K79" s="289"/>
      <c r="L79" s="289"/>
    </row>
    <row r="80" spans="1:12" ht="11.25">
      <c r="A80" s="264">
        <f>'place accueil 2007-tab3'!$A81</f>
        <v>70</v>
      </c>
      <c r="B80" s="260" t="s">
        <v>142</v>
      </c>
      <c r="C80" s="327">
        <v>0</v>
      </c>
      <c r="D80" s="328"/>
      <c r="E80" s="327">
        <v>0</v>
      </c>
      <c r="F80" s="266"/>
      <c r="G80" s="335">
        <v>0</v>
      </c>
      <c r="H80" s="325"/>
      <c r="I80" s="269">
        <f t="shared" si="2"/>
        <v>0</v>
      </c>
      <c r="J80" s="266" t="str">
        <f t="shared" si="3"/>
        <v> </v>
      </c>
      <c r="K80" s="289"/>
      <c r="L80" s="289"/>
    </row>
    <row r="81" spans="1:12" ht="11.25">
      <c r="A81" s="264">
        <f>'place accueil 2007-tab3'!$A82</f>
        <v>71</v>
      </c>
      <c r="B81" s="260" t="s">
        <v>143</v>
      </c>
      <c r="C81" s="327">
        <v>0</v>
      </c>
      <c r="D81" s="328"/>
      <c r="E81" s="327">
        <v>477</v>
      </c>
      <c r="F81" s="266"/>
      <c r="G81" s="335">
        <v>0</v>
      </c>
      <c r="H81" s="325"/>
      <c r="I81" s="269">
        <f t="shared" si="2"/>
        <v>477</v>
      </c>
      <c r="J81" s="266" t="str">
        <f t="shared" si="3"/>
        <v> </v>
      </c>
      <c r="K81" s="289"/>
      <c r="L81" s="289"/>
    </row>
    <row r="82" spans="1:12" ht="11.25">
      <c r="A82" s="264">
        <f>'place accueil 2007-tab3'!$A83</f>
        <v>72</v>
      </c>
      <c r="B82" s="260" t="s">
        <v>144</v>
      </c>
      <c r="C82" s="327">
        <v>0</v>
      </c>
      <c r="D82" s="328"/>
      <c r="E82" s="327">
        <v>385</v>
      </c>
      <c r="F82" s="266"/>
      <c r="G82" s="335">
        <v>0</v>
      </c>
      <c r="H82" s="325"/>
      <c r="I82" s="269">
        <f t="shared" si="2"/>
        <v>385</v>
      </c>
      <c r="J82" s="266" t="str">
        <f t="shared" si="3"/>
        <v> </v>
      </c>
      <c r="K82" s="289"/>
      <c r="L82" s="289"/>
    </row>
    <row r="83" spans="1:12" ht="11.25">
      <c r="A83" s="264">
        <f>'place accueil 2007-tab3'!$A84</f>
        <v>73</v>
      </c>
      <c r="B83" s="260" t="s">
        <v>145</v>
      </c>
      <c r="C83" s="327">
        <v>0</v>
      </c>
      <c r="D83" s="328"/>
      <c r="E83" s="327">
        <v>105</v>
      </c>
      <c r="F83" s="266" t="s">
        <v>180</v>
      </c>
      <c r="G83" s="335">
        <v>0</v>
      </c>
      <c r="H83" s="325"/>
      <c r="I83" s="269">
        <f t="shared" si="2"/>
        <v>105</v>
      </c>
      <c r="J83" s="266" t="str">
        <f t="shared" si="3"/>
        <v>(e)</v>
      </c>
      <c r="K83" s="289"/>
      <c r="L83" s="289"/>
    </row>
    <row r="84" spans="1:12" ht="11.25">
      <c r="A84" s="264">
        <f>'place accueil 2007-tab3'!$A85</f>
        <v>74</v>
      </c>
      <c r="B84" s="260" t="s">
        <v>146</v>
      </c>
      <c r="C84" s="327">
        <v>8</v>
      </c>
      <c r="D84" s="328"/>
      <c r="E84" s="327">
        <v>427</v>
      </c>
      <c r="F84" s="266"/>
      <c r="G84" s="335">
        <v>39</v>
      </c>
      <c r="H84" s="325"/>
      <c r="I84" s="269">
        <f t="shared" si="2"/>
        <v>466</v>
      </c>
      <c r="J84" s="266" t="str">
        <f t="shared" si="3"/>
        <v> </v>
      </c>
      <c r="K84" s="289"/>
      <c r="L84" s="289"/>
    </row>
    <row r="85" spans="1:12" ht="11.25">
      <c r="A85" s="264">
        <f>'place accueil 2007-tab3'!$A86</f>
        <v>75</v>
      </c>
      <c r="B85" s="260" t="s">
        <v>147</v>
      </c>
      <c r="C85" s="327">
        <v>2136</v>
      </c>
      <c r="D85" s="328"/>
      <c r="E85" s="327">
        <v>3906</v>
      </c>
      <c r="F85" s="266"/>
      <c r="G85" s="335">
        <v>0</v>
      </c>
      <c r="H85" s="325"/>
      <c r="I85" s="269">
        <f t="shared" si="2"/>
        <v>3906</v>
      </c>
      <c r="J85" s="266" t="str">
        <f t="shared" si="3"/>
        <v> </v>
      </c>
      <c r="K85" s="289"/>
      <c r="L85" s="289"/>
    </row>
    <row r="86" spans="1:12" ht="11.25">
      <c r="A86" s="264">
        <f>'place accueil 2007-tab3'!$A87</f>
        <v>76</v>
      </c>
      <c r="B86" s="260" t="s">
        <v>148</v>
      </c>
      <c r="C86" s="327">
        <v>0</v>
      </c>
      <c r="D86" s="328"/>
      <c r="E86" s="327">
        <v>1063</v>
      </c>
      <c r="F86" s="266"/>
      <c r="G86" s="335">
        <v>20</v>
      </c>
      <c r="H86" s="325"/>
      <c r="I86" s="269">
        <f t="shared" si="2"/>
        <v>1083</v>
      </c>
      <c r="J86" s="266" t="str">
        <f t="shared" si="3"/>
        <v> </v>
      </c>
      <c r="K86" s="289"/>
      <c r="L86" s="289"/>
    </row>
    <row r="87" spans="1:12" ht="11.25">
      <c r="A87" s="264">
        <f>'place accueil 2007-tab3'!$A88</f>
        <v>77</v>
      </c>
      <c r="B87" s="260" t="s">
        <v>149</v>
      </c>
      <c r="C87" s="327">
        <v>0</v>
      </c>
      <c r="D87" s="328"/>
      <c r="E87" s="327">
        <v>475</v>
      </c>
      <c r="F87" s="266"/>
      <c r="G87" s="335">
        <v>0</v>
      </c>
      <c r="H87" s="325"/>
      <c r="I87" s="269">
        <f t="shared" si="2"/>
        <v>475</v>
      </c>
      <c r="J87" s="266" t="str">
        <f t="shared" si="3"/>
        <v> </v>
      </c>
      <c r="K87" s="289"/>
      <c r="L87" s="289"/>
    </row>
    <row r="88" spans="1:12" ht="11.25">
      <c r="A88" s="264">
        <f>'place accueil 2007-tab3'!$A89</f>
        <v>78</v>
      </c>
      <c r="B88" s="260" t="s">
        <v>150</v>
      </c>
      <c r="C88" s="327">
        <v>120</v>
      </c>
      <c r="D88" s="328" t="s">
        <v>180</v>
      </c>
      <c r="E88" s="327">
        <v>834</v>
      </c>
      <c r="F88" s="266" t="s">
        <v>180</v>
      </c>
      <c r="G88" s="335">
        <v>107</v>
      </c>
      <c r="H88" s="325" t="s">
        <v>180</v>
      </c>
      <c r="I88" s="269">
        <f t="shared" si="2"/>
        <v>941</v>
      </c>
      <c r="J88" s="266" t="str">
        <f t="shared" si="3"/>
        <v>(e)</v>
      </c>
      <c r="K88" s="289"/>
      <c r="L88" s="289"/>
    </row>
    <row r="89" spans="1:12" ht="11.25">
      <c r="A89" s="264">
        <f>'place accueil 2007-tab3'!$A90</f>
        <v>79</v>
      </c>
      <c r="B89" s="260" t="s">
        <v>151</v>
      </c>
      <c r="C89" s="327">
        <v>0</v>
      </c>
      <c r="D89" s="328"/>
      <c r="E89" s="327">
        <v>111</v>
      </c>
      <c r="F89" s="266"/>
      <c r="G89" s="335">
        <v>0</v>
      </c>
      <c r="H89" s="325"/>
      <c r="I89" s="269">
        <f t="shared" si="2"/>
        <v>111</v>
      </c>
      <c r="J89" s="266" t="str">
        <f t="shared" si="3"/>
        <v> </v>
      </c>
      <c r="K89" s="289"/>
      <c r="L89" s="289"/>
    </row>
    <row r="90" spans="1:12" ht="11.25">
      <c r="A90" s="264">
        <f>'place accueil 2007-tab3'!$A91</f>
        <v>80</v>
      </c>
      <c r="B90" s="260" t="s">
        <v>152</v>
      </c>
      <c r="C90" s="327">
        <v>61</v>
      </c>
      <c r="D90" s="328"/>
      <c r="E90" s="327">
        <v>25</v>
      </c>
      <c r="F90" s="266"/>
      <c r="G90" s="335">
        <v>0</v>
      </c>
      <c r="H90" s="325"/>
      <c r="I90" s="269">
        <f t="shared" si="2"/>
        <v>25</v>
      </c>
      <c r="J90" s="266" t="str">
        <f t="shared" si="3"/>
        <v> </v>
      </c>
      <c r="K90" s="289"/>
      <c r="L90" s="289"/>
    </row>
    <row r="91" spans="1:12" ht="11.25">
      <c r="A91" s="264">
        <f>'place accueil 2007-tab3'!$A92</f>
        <v>81</v>
      </c>
      <c r="B91" s="260" t="s">
        <v>153</v>
      </c>
      <c r="C91" s="327">
        <v>0</v>
      </c>
      <c r="D91" s="328"/>
      <c r="E91" s="327">
        <v>117</v>
      </c>
      <c r="F91" s="266"/>
      <c r="G91" s="335">
        <v>0</v>
      </c>
      <c r="H91" s="325"/>
      <c r="I91" s="269">
        <f t="shared" si="2"/>
        <v>117</v>
      </c>
      <c r="J91" s="266" t="str">
        <f t="shared" si="3"/>
        <v> </v>
      </c>
      <c r="K91" s="289"/>
      <c r="L91" s="289"/>
    </row>
    <row r="92" spans="1:12" ht="11.25">
      <c r="A92" s="264">
        <f>'place accueil 2007-tab3'!$A93</f>
        <v>82</v>
      </c>
      <c r="B92" s="260" t="s">
        <v>154</v>
      </c>
      <c r="C92" s="327">
        <v>0</v>
      </c>
      <c r="D92" s="328"/>
      <c r="E92" s="327">
        <v>0</v>
      </c>
      <c r="F92" s="266"/>
      <c r="G92" s="335">
        <v>0</v>
      </c>
      <c r="H92" s="325"/>
      <c r="I92" s="269">
        <f t="shared" si="2"/>
        <v>0</v>
      </c>
      <c r="J92" s="266" t="str">
        <f t="shared" si="3"/>
        <v> </v>
      </c>
      <c r="K92" s="289"/>
      <c r="L92" s="289"/>
    </row>
    <row r="93" spans="1:12" ht="11.25">
      <c r="A93" s="264">
        <f>'place accueil 2007-tab3'!$A94</f>
        <v>83</v>
      </c>
      <c r="B93" s="260" t="s">
        <v>155</v>
      </c>
      <c r="C93" s="327">
        <v>226</v>
      </c>
      <c r="D93" s="328"/>
      <c r="E93" s="327">
        <v>221</v>
      </c>
      <c r="F93" s="266"/>
      <c r="G93" s="335">
        <v>50</v>
      </c>
      <c r="H93" s="325"/>
      <c r="I93" s="269">
        <f t="shared" si="2"/>
        <v>271</v>
      </c>
      <c r="J93" s="266" t="str">
        <f t="shared" si="3"/>
        <v> </v>
      </c>
      <c r="K93" s="289"/>
      <c r="L93" s="289"/>
    </row>
    <row r="94" spans="1:12" ht="11.25">
      <c r="A94" s="264">
        <f>'place accueil 2007-tab3'!$A95</f>
        <v>84</v>
      </c>
      <c r="B94" s="260" t="s">
        <v>156</v>
      </c>
      <c r="C94" s="327">
        <v>40</v>
      </c>
      <c r="D94" s="328"/>
      <c r="E94" s="327">
        <v>214</v>
      </c>
      <c r="F94" s="266"/>
      <c r="G94" s="335">
        <v>0</v>
      </c>
      <c r="H94" s="325"/>
      <c r="I94" s="269">
        <f t="shared" si="2"/>
        <v>214</v>
      </c>
      <c r="J94" s="266" t="str">
        <f t="shared" si="3"/>
        <v> </v>
      </c>
      <c r="K94" s="289"/>
      <c r="L94" s="289"/>
    </row>
    <row r="95" spans="1:12" ht="11.25">
      <c r="A95" s="264">
        <f>'place accueil 2007-tab3'!$A96</f>
        <v>85</v>
      </c>
      <c r="B95" s="260" t="s">
        <v>157</v>
      </c>
      <c r="C95" s="327">
        <v>0</v>
      </c>
      <c r="D95" s="328"/>
      <c r="E95" s="327">
        <v>129</v>
      </c>
      <c r="F95" s="266"/>
      <c r="G95" s="335">
        <v>0</v>
      </c>
      <c r="H95" s="325"/>
      <c r="I95" s="269">
        <f t="shared" si="2"/>
        <v>129</v>
      </c>
      <c r="J95" s="266" t="str">
        <f t="shared" si="3"/>
        <v> </v>
      </c>
      <c r="K95" s="289"/>
      <c r="L95" s="289"/>
    </row>
    <row r="96" spans="1:12" ht="11.25">
      <c r="A96" s="264">
        <f>'place accueil 2007-tab3'!$A97</f>
        <v>86</v>
      </c>
      <c r="B96" s="260" t="s">
        <v>158</v>
      </c>
      <c r="C96" s="327">
        <v>0</v>
      </c>
      <c r="D96" s="328"/>
      <c r="E96" s="327">
        <v>15</v>
      </c>
      <c r="F96" s="266"/>
      <c r="G96" s="335">
        <v>62</v>
      </c>
      <c r="H96" s="325"/>
      <c r="I96" s="269">
        <f t="shared" si="2"/>
        <v>77</v>
      </c>
      <c r="J96" s="266" t="str">
        <f t="shared" si="3"/>
        <v> </v>
      </c>
      <c r="K96" s="289"/>
      <c r="L96" s="289"/>
    </row>
    <row r="97" spans="1:12" ht="11.25">
      <c r="A97" s="264">
        <f>'place accueil 2007-tab3'!$A98</f>
        <v>87</v>
      </c>
      <c r="B97" s="260" t="s">
        <v>159</v>
      </c>
      <c r="C97" s="327">
        <v>0</v>
      </c>
      <c r="D97" s="328"/>
      <c r="E97" s="327">
        <v>0</v>
      </c>
      <c r="F97" s="266"/>
      <c r="G97" s="335">
        <v>8</v>
      </c>
      <c r="H97" s="325"/>
      <c r="I97" s="269">
        <f t="shared" si="2"/>
        <v>8</v>
      </c>
      <c r="J97" s="266" t="str">
        <f t="shared" si="3"/>
        <v> </v>
      </c>
      <c r="K97" s="289"/>
      <c r="L97" s="289"/>
    </row>
    <row r="98" spans="1:12" ht="11.25">
      <c r="A98" s="264">
        <f>'place accueil 2007-tab3'!$A99</f>
        <v>88</v>
      </c>
      <c r="B98" s="260" t="s">
        <v>160</v>
      </c>
      <c r="C98" s="327">
        <v>0</v>
      </c>
      <c r="D98" s="328"/>
      <c r="E98" s="327">
        <v>227</v>
      </c>
      <c r="F98" s="266"/>
      <c r="G98" s="335">
        <v>0</v>
      </c>
      <c r="H98" s="325"/>
      <c r="I98" s="269">
        <f t="shared" si="2"/>
        <v>227</v>
      </c>
      <c r="J98" s="266" t="str">
        <f t="shared" si="3"/>
        <v> </v>
      </c>
      <c r="K98" s="289"/>
      <c r="L98" s="289"/>
    </row>
    <row r="99" spans="1:12" ht="11.25">
      <c r="A99" s="264">
        <f>'place accueil 2007-tab3'!$A100</f>
        <v>89</v>
      </c>
      <c r="B99" s="260" t="s">
        <v>161</v>
      </c>
      <c r="C99" s="327">
        <v>0</v>
      </c>
      <c r="D99" s="328"/>
      <c r="E99" s="327">
        <v>281</v>
      </c>
      <c r="F99" s="266"/>
      <c r="G99" s="335">
        <v>0</v>
      </c>
      <c r="H99" s="325"/>
      <c r="I99" s="269">
        <f t="shared" si="2"/>
        <v>281</v>
      </c>
      <c r="J99" s="266" t="str">
        <f t="shared" si="3"/>
        <v> </v>
      </c>
      <c r="K99" s="289"/>
      <c r="L99" s="289"/>
    </row>
    <row r="100" spans="1:12" ht="11.25">
      <c r="A100" s="264">
        <f>'place accueil 2007-tab3'!$A101</f>
        <v>90</v>
      </c>
      <c r="B100" s="260" t="s">
        <v>162</v>
      </c>
      <c r="C100" s="327">
        <v>0</v>
      </c>
      <c r="D100" s="328"/>
      <c r="E100" s="327">
        <v>94</v>
      </c>
      <c r="F100" s="266"/>
      <c r="G100" s="335">
        <v>0</v>
      </c>
      <c r="H100" s="325"/>
      <c r="I100" s="269">
        <f t="shared" si="2"/>
        <v>94</v>
      </c>
      <c r="J100" s="266" t="str">
        <f t="shared" si="3"/>
        <v> </v>
      </c>
      <c r="K100" s="289"/>
      <c r="L100" s="289"/>
    </row>
    <row r="101" spans="1:12" ht="11.25">
      <c r="A101" s="264">
        <f>'place accueil 2007-tab3'!$A102</f>
        <v>91</v>
      </c>
      <c r="B101" s="260" t="s">
        <v>163</v>
      </c>
      <c r="C101" s="327">
        <v>0</v>
      </c>
      <c r="D101" s="328"/>
      <c r="E101" s="327">
        <v>1097</v>
      </c>
      <c r="F101" s="266"/>
      <c r="G101" s="335">
        <v>18</v>
      </c>
      <c r="H101" s="325"/>
      <c r="I101" s="269">
        <f t="shared" si="2"/>
        <v>1115</v>
      </c>
      <c r="J101" s="266" t="str">
        <f t="shared" si="3"/>
        <v> </v>
      </c>
      <c r="K101" s="289"/>
      <c r="L101" s="289"/>
    </row>
    <row r="102" spans="1:12" ht="11.25">
      <c r="A102" s="264">
        <f>'place accueil 2007-tab3'!$A103</f>
        <v>92</v>
      </c>
      <c r="B102" s="260" t="s">
        <v>164</v>
      </c>
      <c r="C102" s="327">
        <v>1010</v>
      </c>
      <c r="D102" s="328"/>
      <c r="E102" s="327">
        <v>1405</v>
      </c>
      <c r="F102" s="266"/>
      <c r="G102" s="335">
        <v>20</v>
      </c>
      <c r="H102" s="325"/>
      <c r="I102" s="269">
        <f t="shared" si="2"/>
        <v>1425</v>
      </c>
      <c r="J102" s="266" t="str">
        <f t="shared" si="3"/>
        <v> </v>
      </c>
      <c r="K102" s="289"/>
      <c r="L102" s="289"/>
    </row>
    <row r="103" spans="1:12" ht="11.25">
      <c r="A103" s="264">
        <f>'place accueil 2007-tab3'!$A104</f>
        <v>93</v>
      </c>
      <c r="B103" s="260" t="s">
        <v>165</v>
      </c>
      <c r="C103" s="327">
        <v>0</v>
      </c>
      <c r="D103" s="328"/>
      <c r="E103" s="327">
        <v>762</v>
      </c>
      <c r="F103" s="266"/>
      <c r="G103" s="335">
        <v>0</v>
      </c>
      <c r="H103" s="325"/>
      <c r="I103" s="269">
        <f t="shared" si="2"/>
        <v>762</v>
      </c>
      <c r="J103" s="266" t="str">
        <f t="shared" si="3"/>
        <v> </v>
      </c>
      <c r="K103" s="289"/>
      <c r="L103" s="289"/>
    </row>
    <row r="104" spans="1:12" ht="11.25">
      <c r="A104" s="264">
        <f>'place accueil 2007-tab3'!$A105</f>
        <v>94</v>
      </c>
      <c r="B104" s="260" t="s">
        <v>166</v>
      </c>
      <c r="C104" s="327">
        <v>49</v>
      </c>
      <c r="D104" s="328"/>
      <c r="E104" s="327">
        <v>531</v>
      </c>
      <c r="F104" s="266"/>
      <c r="G104" s="335">
        <v>20</v>
      </c>
      <c r="H104" s="325"/>
      <c r="I104" s="269">
        <f t="shared" si="2"/>
        <v>551</v>
      </c>
      <c r="J104" s="266" t="str">
        <f t="shared" si="3"/>
        <v> </v>
      </c>
      <c r="K104" s="289"/>
      <c r="L104" s="289"/>
    </row>
    <row r="105" spans="1:12" ht="11.25">
      <c r="A105" s="271">
        <f>'place accueil 2007-tab3'!$A106</f>
        <v>95</v>
      </c>
      <c r="B105" s="272" t="s">
        <v>167</v>
      </c>
      <c r="C105" s="329">
        <v>15</v>
      </c>
      <c r="D105" s="330"/>
      <c r="E105" s="329">
        <v>715</v>
      </c>
      <c r="F105" s="274"/>
      <c r="G105" s="336">
        <v>15</v>
      </c>
      <c r="H105" s="337"/>
      <c r="I105" s="277">
        <f t="shared" si="2"/>
        <v>730</v>
      </c>
      <c r="J105" s="274" t="str">
        <f t="shared" si="3"/>
        <v> </v>
      </c>
      <c r="K105" s="289"/>
      <c r="L105" s="289"/>
    </row>
    <row r="106" spans="1:12" ht="11.25">
      <c r="A106" s="264">
        <f>'place accueil 2007-tab3'!$A107</f>
        <v>971</v>
      </c>
      <c r="B106" s="260" t="s">
        <v>168</v>
      </c>
      <c r="C106" s="327">
        <v>403</v>
      </c>
      <c r="D106" s="328"/>
      <c r="E106" s="327">
        <v>63</v>
      </c>
      <c r="F106" s="266"/>
      <c r="G106" s="335">
        <v>0</v>
      </c>
      <c r="H106" s="325"/>
      <c r="I106" s="269">
        <f t="shared" si="2"/>
        <v>63</v>
      </c>
      <c r="J106" s="266" t="str">
        <f t="shared" si="3"/>
        <v> </v>
      </c>
      <c r="K106" s="289"/>
      <c r="L106" s="289"/>
    </row>
    <row r="107" spans="1:12" ht="11.25">
      <c r="A107" s="264">
        <f>'place accueil 2007-tab3'!$A108</f>
        <v>972</v>
      </c>
      <c r="B107" s="260" t="s">
        <v>169</v>
      </c>
      <c r="C107" s="327">
        <v>553</v>
      </c>
      <c r="D107" s="328"/>
      <c r="E107" s="327">
        <v>30</v>
      </c>
      <c r="F107" s="328"/>
      <c r="G107" s="335">
        <v>0</v>
      </c>
      <c r="H107" s="325"/>
      <c r="I107" s="269">
        <f t="shared" si="2"/>
        <v>30</v>
      </c>
      <c r="J107" s="266" t="str">
        <f t="shared" si="3"/>
        <v> </v>
      </c>
      <c r="K107" s="289"/>
      <c r="L107" s="289"/>
    </row>
    <row r="108" spans="1:12" ht="11.25">
      <c r="A108" s="264">
        <f>'place accueil 2007-tab3'!$A109</f>
        <v>973</v>
      </c>
      <c r="B108" s="260" t="s">
        <v>170</v>
      </c>
      <c r="C108" s="327">
        <v>55</v>
      </c>
      <c r="D108" s="328"/>
      <c r="E108" s="327">
        <v>0</v>
      </c>
      <c r="F108" s="328"/>
      <c r="G108" s="335">
        <v>0</v>
      </c>
      <c r="H108" s="325"/>
      <c r="I108" s="269">
        <f t="shared" si="2"/>
        <v>0</v>
      </c>
      <c r="J108" s="266" t="str">
        <f t="shared" si="3"/>
        <v> </v>
      </c>
      <c r="K108" s="289"/>
      <c r="L108" s="289"/>
    </row>
    <row r="109" spans="1:12" ht="11.25">
      <c r="A109" s="271">
        <f>'place accueil 2007-tab3'!$A110</f>
        <v>974</v>
      </c>
      <c r="B109" s="272" t="s">
        <v>171</v>
      </c>
      <c r="C109" s="329">
        <v>1346</v>
      </c>
      <c r="D109" s="330"/>
      <c r="E109" s="329">
        <v>45</v>
      </c>
      <c r="F109" s="274"/>
      <c r="G109" s="336">
        <v>0</v>
      </c>
      <c r="H109" s="337"/>
      <c r="I109" s="277">
        <f t="shared" si="2"/>
        <v>45</v>
      </c>
      <c r="J109" s="274" t="str">
        <f t="shared" si="3"/>
        <v> </v>
      </c>
      <c r="K109" s="289"/>
      <c r="L109" s="289"/>
    </row>
    <row r="110" spans="4:8" ht="11.25">
      <c r="D110" s="291"/>
      <c r="E110" s="260"/>
      <c r="F110" s="291"/>
      <c r="G110" s="260"/>
      <c r="H110" s="291"/>
    </row>
    <row r="111" spans="1:10" ht="11.25">
      <c r="A111" s="554" t="s">
        <v>172</v>
      </c>
      <c r="B111" s="555"/>
      <c r="C111" s="292">
        <f>SUM(C6:C105)</f>
        <v>7423</v>
      </c>
      <c r="D111" s="296"/>
      <c r="E111" s="294">
        <f>SUM(E6:E105)</f>
        <v>33637.19143937547</v>
      </c>
      <c r="F111" s="332"/>
      <c r="G111" s="292">
        <f>SUM(G6:G105)</f>
        <v>1511</v>
      </c>
      <c r="H111" s="296"/>
      <c r="I111" s="294">
        <f>SUM(I6:I105)</f>
        <v>35148.19143937547</v>
      </c>
      <c r="J111" s="296"/>
    </row>
    <row r="112" spans="1:10" ht="12.75" customHeight="1">
      <c r="A112" s="556" t="s">
        <v>173</v>
      </c>
      <c r="B112" s="557"/>
      <c r="C112" s="265">
        <f>SUM(C106:C109)</f>
        <v>2357</v>
      </c>
      <c r="D112" s="266"/>
      <c r="E112" s="298">
        <f>SUM(E106:E109)</f>
        <v>138</v>
      </c>
      <c r="F112" s="268"/>
      <c r="G112" s="265">
        <f>SUM(G106:G109)</f>
        <v>0</v>
      </c>
      <c r="H112" s="266"/>
      <c r="I112" s="298">
        <f>SUM(I106:I109)</f>
        <v>138</v>
      </c>
      <c r="J112" s="266"/>
    </row>
    <row r="113" spans="1:10" ht="17.25" customHeight="1">
      <c r="A113" s="558" t="s">
        <v>174</v>
      </c>
      <c r="B113" s="559"/>
      <c r="C113" s="273">
        <f>C111+C112</f>
        <v>9780</v>
      </c>
      <c r="D113" s="274"/>
      <c r="E113" s="300">
        <f>E111+E112</f>
        <v>33775.19143937547</v>
      </c>
      <c r="F113" s="276"/>
      <c r="G113" s="273">
        <f>G111+G112</f>
        <v>1511</v>
      </c>
      <c r="H113" s="274"/>
      <c r="I113" s="300">
        <f>I111+I112</f>
        <v>35286.19143937547</v>
      </c>
      <c r="J113" s="274"/>
    </row>
    <row r="114" spans="1:8" ht="11.25">
      <c r="A114" s="549" t="s">
        <v>181</v>
      </c>
      <c r="B114" s="549"/>
      <c r="C114" s="260"/>
      <c r="D114" s="291"/>
      <c r="E114" s="260"/>
      <c r="F114" s="291"/>
      <c r="G114" s="260"/>
      <c r="H114" s="291"/>
    </row>
    <row r="115" spans="1:8" ht="11.25">
      <c r="A115" s="260"/>
      <c r="B115" s="302"/>
      <c r="C115" s="304"/>
      <c r="D115" s="305"/>
      <c r="E115" s="304"/>
      <c r="F115" s="305"/>
      <c r="G115" s="304"/>
      <c r="H115" s="305"/>
    </row>
    <row r="116" spans="1:8" ht="11.25">
      <c r="A116" s="260"/>
      <c r="B116" s="302"/>
      <c r="C116" s="302"/>
      <c r="D116" s="303"/>
      <c r="E116" s="302"/>
      <c r="F116" s="303"/>
      <c r="G116" s="302"/>
      <c r="H116" s="303"/>
    </row>
    <row r="117" spans="1:8" ht="11.25">
      <c r="A117" s="260"/>
      <c r="B117" s="260"/>
      <c r="C117" s="260"/>
      <c r="D117" s="291"/>
      <c r="E117" s="260"/>
      <c r="F117" s="291"/>
      <c r="G117" s="260"/>
      <c r="H117" s="291"/>
    </row>
    <row r="118" spans="1:8" ht="11.25">
      <c r="A118" s="260"/>
      <c r="B118" s="260"/>
      <c r="C118" s="280"/>
      <c r="D118" s="325"/>
      <c r="E118" s="280"/>
      <c r="F118" s="291"/>
      <c r="G118" s="280"/>
      <c r="H118" s="325"/>
    </row>
    <row r="119" spans="1:8" ht="11.25">
      <c r="A119" s="260"/>
      <c r="B119" s="260"/>
      <c r="C119" s="280"/>
      <c r="D119" s="325"/>
      <c r="E119" s="280"/>
      <c r="F119" s="291"/>
      <c r="G119" s="280"/>
      <c r="H119" s="325"/>
    </row>
    <row r="120" spans="1:8" ht="11.25">
      <c r="A120" s="260"/>
      <c r="B120" s="260"/>
      <c r="C120" s="280"/>
      <c r="D120" s="325"/>
      <c r="E120" s="280"/>
      <c r="F120" s="291"/>
      <c r="G120" s="280"/>
      <c r="H120" s="325"/>
    </row>
    <row r="121" spans="1:8" ht="11.25">
      <c r="A121" s="260"/>
      <c r="B121" s="260"/>
      <c r="C121" s="280"/>
      <c r="D121" s="325"/>
      <c r="E121" s="280"/>
      <c r="F121" s="291"/>
      <c r="G121" s="280"/>
      <c r="H121" s="325"/>
    </row>
    <row r="122" spans="1:8" ht="11.25">
      <c r="A122" s="260"/>
      <c r="B122" s="260"/>
      <c r="C122" s="280"/>
      <c r="D122" s="325"/>
      <c r="E122" s="280"/>
      <c r="F122" s="291"/>
      <c r="G122" s="280"/>
      <c r="H122" s="325"/>
    </row>
    <row r="123" spans="1:8" ht="11.25">
      <c r="A123" s="260"/>
      <c r="B123" s="260"/>
      <c r="C123" s="280"/>
      <c r="D123" s="325"/>
      <c r="E123" s="280"/>
      <c r="F123" s="291"/>
      <c r="G123" s="280"/>
      <c r="H123" s="325"/>
    </row>
    <row r="124" spans="1:8" ht="11.25">
      <c r="A124" s="260"/>
      <c r="B124" s="260"/>
      <c r="C124" s="280"/>
      <c r="D124" s="325"/>
      <c r="E124" s="280"/>
      <c r="F124" s="291"/>
      <c r="G124" s="280"/>
      <c r="H124" s="325"/>
    </row>
    <row r="125" spans="1:8" ht="11.25">
      <c r="A125" s="260"/>
      <c r="B125" s="260"/>
      <c r="C125" s="280"/>
      <c r="D125" s="325"/>
      <c r="E125" s="280"/>
      <c r="F125" s="291"/>
      <c r="G125" s="280"/>
      <c r="H125" s="325"/>
    </row>
    <row r="126" spans="1:8" ht="11.25">
      <c r="A126" s="260"/>
      <c r="B126" s="260"/>
      <c r="C126" s="280"/>
      <c r="D126" s="325"/>
      <c r="E126" s="280"/>
      <c r="F126" s="291"/>
      <c r="G126" s="280"/>
      <c r="H126" s="325"/>
    </row>
    <row r="127" spans="1:8" ht="11.25">
      <c r="A127" s="260"/>
      <c r="B127" s="260"/>
      <c r="C127" s="280"/>
      <c r="D127" s="325"/>
      <c r="E127" s="280"/>
      <c r="F127" s="291"/>
      <c r="G127" s="280"/>
      <c r="H127" s="325"/>
    </row>
    <row r="128" spans="1:8" ht="11.25">
      <c r="A128" s="260"/>
      <c r="B128" s="260"/>
      <c r="C128" s="280"/>
      <c r="D128" s="325"/>
      <c r="E128" s="280"/>
      <c r="F128" s="291"/>
      <c r="G128" s="280"/>
      <c r="H128" s="325"/>
    </row>
    <row r="129" spans="1:8" ht="11.25">
      <c r="A129" s="260"/>
      <c r="B129" s="260"/>
      <c r="C129" s="280"/>
      <c r="D129" s="325"/>
      <c r="E129" s="280"/>
      <c r="F129" s="291"/>
      <c r="G129" s="280"/>
      <c r="H129" s="325"/>
    </row>
    <row r="130" spans="1:8" ht="11.25">
      <c r="A130" s="260"/>
      <c r="B130" s="260"/>
      <c r="C130" s="280"/>
      <c r="D130" s="325"/>
      <c r="E130" s="280"/>
      <c r="F130" s="291"/>
      <c r="G130" s="280"/>
      <c r="H130" s="325"/>
    </row>
    <row r="131" spans="1:8" ht="11.25">
      <c r="A131" s="260"/>
      <c r="B131" s="260"/>
      <c r="C131" s="280"/>
      <c r="D131" s="325"/>
      <c r="E131" s="280"/>
      <c r="F131" s="291"/>
      <c r="G131" s="280"/>
      <c r="H131" s="325"/>
    </row>
    <row r="132" spans="1:8" ht="11.25">
      <c r="A132" s="260"/>
      <c r="B132" s="260"/>
      <c r="C132" s="280"/>
      <c r="D132" s="325"/>
      <c r="E132" s="280"/>
      <c r="F132" s="291"/>
      <c r="G132" s="280"/>
      <c r="H132" s="325"/>
    </row>
    <row r="133" spans="1:8" ht="11.25">
      <c r="A133" s="260"/>
      <c r="B133" s="260"/>
      <c r="C133" s="280"/>
      <c r="D133" s="325"/>
      <c r="E133" s="280"/>
      <c r="F133" s="291"/>
      <c r="G133" s="280"/>
      <c r="H133" s="325"/>
    </row>
    <row r="134" spans="1:8" ht="11.25">
      <c r="A134" s="260"/>
      <c r="B134" s="260"/>
      <c r="C134" s="280"/>
      <c r="D134" s="325"/>
      <c r="E134" s="280"/>
      <c r="F134" s="291"/>
      <c r="G134" s="280"/>
      <c r="H134" s="325"/>
    </row>
    <row r="135" spans="1:8" ht="11.25">
      <c r="A135" s="260"/>
      <c r="B135" s="260"/>
      <c r="C135" s="280"/>
      <c r="D135" s="325"/>
      <c r="E135" s="280"/>
      <c r="F135" s="291"/>
      <c r="G135" s="280"/>
      <c r="H135" s="325"/>
    </row>
    <row r="136" spans="1:8" ht="11.25">
      <c r="A136" s="260"/>
      <c r="B136" s="260"/>
      <c r="C136" s="280"/>
      <c r="D136" s="325"/>
      <c r="E136" s="280"/>
      <c r="F136" s="291"/>
      <c r="G136" s="280"/>
      <c r="H136" s="325"/>
    </row>
    <row r="137" spans="1:8" ht="11.25">
      <c r="A137" s="260"/>
      <c r="B137" s="260"/>
      <c r="C137" s="280"/>
      <c r="D137" s="325"/>
      <c r="E137" s="280"/>
      <c r="F137" s="291"/>
      <c r="G137" s="280"/>
      <c r="H137" s="325"/>
    </row>
    <row r="138" spans="1:8" ht="11.25">
      <c r="A138" s="260"/>
      <c r="B138" s="260"/>
      <c r="C138" s="280"/>
      <c r="D138" s="325"/>
      <c r="E138" s="280"/>
      <c r="F138" s="291"/>
      <c r="G138" s="280"/>
      <c r="H138" s="325"/>
    </row>
    <row r="139" spans="1:8" ht="11.25">
      <c r="A139" s="260"/>
      <c r="B139" s="260"/>
      <c r="C139" s="280"/>
      <c r="D139" s="325"/>
      <c r="E139" s="280"/>
      <c r="F139" s="291"/>
      <c r="G139" s="280"/>
      <c r="H139" s="325"/>
    </row>
    <row r="140" spans="1:8" ht="11.25">
      <c r="A140" s="260"/>
      <c r="B140" s="260"/>
      <c r="C140" s="260"/>
      <c r="D140" s="291"/>
      <c r="E140" s="260"/>
      <c r="F140" s="291"/>
      <c r="G140" s="260"/>
      <c r="H140" s="291"/>
    </row>
    <row r="141" spans="1:8" ht="11.25">
      <c r="A141" s="260"/>
      <c r="B141" s="260"/>
      <c r="C141" s="260"/>
      <c r="D141" s="291"/>
      <c r="E141" s="260"/>
      <c r="F141" s="291"/>
      <c r="G141" s="260"/>
      <c r="H141" s="291"/>
    </row>
    <row r="142" spans="1:8" ht="11.25">
      <c r="A142" s="260"/>
      <c r="B142" s="260"/>
      <c r="C142" s="260"/>
      <c r="D142" s="291"/>
      <c r="E142" s="260"/>
      <c r="F142" s="291"/>
      <c r="G142" s="260"/>
      <c r="H142" s="291"/>
    </row>
    <row r="143" spans="1:8" ht="11.25">
      <c r="A143" s="260"/>
      <c r="B143" s="260"/>
      <c r="C143" s="260"/>
      <c r="D143" s="291"/>
      <c r="E143" s="260"/>
      <c r="F143" s="291"/>
      <c r="G143" s="260"/>
      <c r="H143" s="291"/>
    </row>
    <row r="144" spans="1:8" ht="11.25">
      <c r="A144" s="260"/>
      <c r="B144" s="260"/>
      <c r="C144" s="260"/>
      <c r="D144" s="291"/>
      <c r="E144" s="260"/>
      <c r="F144" s="291"/>
      <c r="G144" s="260"/>
      <c r="H144" s="291"/>
    </row>
    <row r="145" spans="1:8" ht="11.25">
      <c r="A145" s="260"/>
      <c r="B145" s="260"/>
      <c r="C145" s="267"/>
      <c r="D145" s="268"/>
      <c r="E145" s="267"/>
      <c r="F145" s="268"/>
      <c r="G145" s="267"/>
      <c r="H145" s="268"/>
    </row>
    <row r="146" spans="3:6" ht="11.25">
      <c r="C146" s="260"/>
      <c r="F146" s="291"/>
    </row>
    <row r="147" spans="3:6" ht="11.25">
      <c r="C147" s="260"/>
      <c r="F147" s="291"/>
    </row>
    <row r="148" spans="3:6" ht="11.25">
      <c r="C148" s="260"/>
      <c r="F148" s="291"/>
    </row>
    <row r="149" spans="3:6" ht="11.25">
      <c r="C149" s="260"/>
      <c r="F149" s="291"/>
    </row>
    <row r="150" spans="3:6" ht="11.25">
      <c r="C150" s="260"/>
      <c r="F150" s="291"/>
    </row>
    <row r="151" spans="3:6" ht="11.25">
      <c r="C151" s="260"/>
      <c r="F151" s="291"/>
    </row>
    <row r="152" spans="3:6" ht="11.25">
      <c r="C152" s="260"/>
      <c r="F152" s="291"/>
    </row>
    <row r="153" spans="3:6" ht="11.25">
      <c r="C153" s="260"/>
      <c r="F153" s="291"/>
    </row>
    <row r="154" spans="3:6" ht="11.25">
      <c r="C154" s="260"/>
      <c r="F154" s="291"/>
    </row>
    <row r="155" spans="3:6" ht="11.25">
      <c r="C155" s="260"/>
      <c r="F155" s="291"/>
    </row>
    <row r="156" spans="3:6" ht="11.25">
      <c r="C156" s="260"/>
      <c r="F156" s="291"/>
    </row>
    <row r="157" spans="3:6" ht="11.25">
      <c r="C157" s="260"/>
      <c r="F157" s="291"/>
    </row>
    <row r="158" spans="3:6" ht="11.25">
      <c r="C158" s="260"/>
      <c r="F158" s="291"/>
    </row>
    <row r="159" spans="3:6" ht="11.25">
      <c r="C159" s="260"/>
      <c r="F159" s="291"/>
    </row>
    <row r="160" ht="11.25">
      <c r="F160" s="291"/>
    </row>
    <row r="161" ht="11.25">
      <c r="F161" s="291"/>
    </row>
    <row r="162" ht="11.25">
      <c r="F162" s="291"/>
    </row>
    <row r="163" ht="11.25">
      <c r="F163" s="291"/>
    </row>
    <row r="164" ht="11.25">
      <c r="F164" s="291"/>
    </row>
    <row r="165" ht="11.25">
      <c r="F165" s="291"/>
    </row>
    <row r="166" ht="11.25">
      <c r="F166" s="291"/>
    </row>
    <row r="167" ht="11.25">
      <c r="F167" s="291"/>
    </row>
    <row r="168" ht="11.25">
      <c r="F168" s="291"/>
    </row>
    <row r="169" ht="11.25">
      <c r="F169" s="291"/>
    </row>
    <row r="170" ht="11.25">
      <c r="F170" s="291"/>
    </row>
    <row r="171" ht="11.25">
      <c r="F171" s="291"/>
    </row>
    <row r="172" ht="11.25">
      <c r="F172" s="291"/>
    </row>
    <row r="173" ht="11.25">
      <c r="F173" s="291"/>
    </row>
    <row r="174" ht="11.25">
      <c r="F174" s="291"/>
    </row>
    <row r="175" ht="11.25">
      <c r="F175" s="291"/>
    </row>
    <row r="176" ht="11.25">
      <c r="F176" s="291"/>
    </row>
    <row r="177" ht="11.25">
      <c r="F177" s="291"/>
    </row>
    <row r="178" ht="11.25">
      <c r="F178" s="291"/>
    </row>
    <row r="179" ht="11.25">
      <c r="F179" s="291"/>
    </row>
    <row r="180" ht="11.25">
      <c r="F180" s="291"/>
    </row>
    <row r="181" ht="11.25">
      <c r="F181" s="291"/>
    </row>
  </sheetData>
  <sheetProtection/>
  <mergeCells count="18">
    <mergeCell ref="A1:J1"/>
    <mergeCell ref="A111:B111"/>
    <mergeCell ref="A3:B5"/>
    <mergeCell ref="A114:B114"/>
    <mergeCell ref="A61:B62"/>
    <mergeCell ref="A112:B112"/>
    <mergeCell ref="A113:B113"/>
    <mergeCell ref="A59:B59"/>
    <mergeCell ref="I3:J5"/>
    <mergeCell ref="I61:J62"/>
    <mergeCell ref="G5:H5"/>
    <mergeCell ref="C3:D5"/>
    <mergeCell ref="C61:D62"/>
    <mergeCell ref="E62:F62"/>
    <mergeCell ref="E3:H4"/>
    <mergeCell ref="G62:H62"/>
    <mergeCell ref="E61:H61"/>
    <mergeCell ref="E5:F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5" r:id="rId1"/>
  <rowBreaks count="1" manualBreakCount="1">
    <brk id="59" max="9" man="1"/>
  </rowBreaks>
  <ignoredErrors>
    <ignoredError sqref="C112:H112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N180"/>
  <sheetViews>
    <sheetView zoomScaleSheetLayoutView="100" zoomScalePageLayoutView="0" workbookViewId="0" topLeftCell="A1">
      <selection activeCell="A1" sqref="A1:L1"/>
    </sheetView>
  </sheetViews>
  <sheetFormatPr defaultColWidth="11.421875" defaultRowHeight="12.75"/>
  <cols>
    <col min="1" max="1" width="4.00390625" style="259" customWidth="1"/>
    <col min="2" max="2" width="15.8515625" style="259" customWidth="1"/>
    <col min="3" max="3" width="9.7109375" style="259" customWidth="1"/>
    <col min="4" max="4" width="3.421875" style="306" customWidth="1"/>
    <col min="5" max="5" width="10.00390625" style="306" customWidth="1"/>
    <col min="6" max="6" width="3.421875" style="306" customWidth="1"/>
    <col min="7" max="7" width="10.00390625" style="259" customWidth="1"/>
    <col min="8" max="8" width="3.421875" style="306" customWidth="1"/>
    <col min="9" max="9" width="10.00390625" style="306" customWidth="1"/>
    <col min="10" max="10" width="3.421875" style="306" customWidth="1"/>
    <col min="11" max="11" width="9.7109375" style="259" customWidth="1"/>
    <col min="12" max="12" width="3.421875" style="306" customWidth="1"/>
    <col min="13" max="13" width="7.7109375" style="259" customWidth="1"/>
    <col min="14" max="14" width="6.28125" style="259" customWidth="1"/>
    <col min="15" max="16384" width="11.421875" style="259" customWidth="1"/>
  </cols>
  <sheetData>
    <row r="1" spans="1:12" ht="11.25">
      <c r="A1" s="578" t="s">
        <v>211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</row>
    <row r="2" spans="4:12" ht="11.25">
      <c r="D2" s="259"/>
      <c r="E2" s="259"/>
      <c r="F2" s="259"/>
      <c r="H2" s="259"/>
      <c r="I2" s="259"/>
      <c r="J2" s="259"/>
      <c r="L2" s="259"/>
    </row>
    <row r="3" spans="1:12" ht="15" customHeight="1">
      <c r="A3" s="584" t="s">
        <v>212</v>
      </c>
      <c r="B3" s="585"/>
      <c r="C3" s="572" t="s">
        <v>213</v>
      </c>
      <c r="D3" s="574"/>
      <c r="E3" s="573" t="s">
        <v>214</v>
      </c>
      <c r="F3" s="573"/>
      <c r="G3" s="572" t="s">
        <v>215</v>
      </c>
      <c r="H3" s="574"/>
      <c r="I3" s="573" t="s">
        <v>216</v>
      </c>
      <c r="J3" s="573"/>
      <c r="K3" s="572" t="s">
        <v>178</v>
      </c>
      <c r="L3" s="574"/>
    </row>
    <row r="4" spans="1:12" ht="21" customHeight="1">
      <c r="A4" s="586"/>
      <c r="B4" s="587"/>
      <c r="C4" s="579"/>
      <c r="D4" s="581"/>
      <c r="E4" s="580"/>
      <c r="F4" s="580"/>
      <c r="G4" s="579"/>
      <c r="H4" s="581"/>
      <c r="I4" s="580"/>
      <c r="J4" s="580"/>
      <c r="K4" s="579"/>
      <c r="L4" s="581"/>
    </row>
    <row r="5" spans="1:14" ht="11.25">
      <c r="A5" s="264">
        <v>1</v>
      </c>
      <c r="B5" s="260" t="s">
        <v>69</v>
      </c>
      <c r="C5" s="269">
        <v>731</v>
      </c>
      <c r="D5" s="317"/>
      <c r="E5" s="260">
        <v>18</v>
      </c>
      <c r="F5" s="260"/>
      <c r="G5" s="270">
        <v>0</v>
      </c>
      <c r="H5" s="338"/>
      <c r="I5" s="267">
        <v>276</v>
      </c>
      <c r="J5" s="268"/>
      <c r="K5" s="265">
        <f>C5+E5+G5+I5</f>
        <v>1025</v>
      </c>
      <c r="L5" s="266" t="str">
        <f>IF(OR(D5="(e)",H5="(e)"),"(e)"," ")</f>
        <v> </v>
      </c>
      <c r="M5" s="289"/>
      <c r="N5" s="289"/>
    </row>
    <row r="6" spans="1:14" ht="11.25">
      <c r="A6" s="264">
        <v>2</v>
      </c>
      <c r="B6" s="260" t="s">
        <v>70</v>
      </c>
      <c r="C6" s="269">
        <v>184</v>
      </c>
      <c r="D6" s="317"/>
      <c r="E6" s="260">
        <v>20</v>
      </c>
      <c r="F6" s="260"/>
      <c r="G6" s="270">
        <v>0</v>
      </c>
      <c r="H6" s="338"/>
      <c r="I6" s="267">
        <v>48</v>
      </c>
      <c r="J6" s="268"/>
      <c r="K6" s="265">
        <f>C6+E6+G6+I6</f>
        <v>252</v>
      </c>
      <c r="L6" s="266" t="str">
        <f>IF(OR(D6="(e)",H6="(e)"),"(e)"," ")</f>
        <v> </v>
      </c>
      <c r="M6" s="289"/>
      <c r="N6" s="289"/>
    </row>
    <row r="7" spans="1:14" ht="11.25">
      <c r="A7" s="264">
        <v>3</v>
      </c>
      <c r="B7" s="260" t="s">
        <v>71</v>
      </c>
      <c r="C7" s="269">
        <v>217</v>
      </c>
      <c r="D7" s="317"/>
      <c r="E7" s="260">
        <v>0</v>
      </c>
      <c r="F7" s="260"/>
      <c r="G7" s="270">
        <v>17</v>
      </c>
      <c r="H7" s="338"/>
      <c r="I7" s="267">
        <v>0</v>
      </c>
      <c r="J7" s="268"/>
      <c r="K7" s="265">
        <f aca="true" t="shared" si="0" ref="K7:K57">C7+E7+G7+I7</f>
        <v>234</v>
      </c>
      <c r="L7" s="266" t="str">
        <f aca="true" t="shared" si="1" ref="L7:L57">IF(OR(D7="(e)",H7="(e)"),"(e)"," ")</f>
        <v> </v>
      </c>
      <c r="M7" s="289"/>
      <c r="N7" s="289"/>
    </row>
    <row r="8" spans="1:14" ht="11.25">
      <c r="A8" s="264">
        <v>4</v>
      </c>
      <c r="B8" s="260" t="s">
        <v>72</v>
      </c>
      <c r="C8" s="269">
        <v>319</v>
      </c>
      <c r="D8" s="317"/>
      <c r="E8" s="260">
        <v>0</v>
      </c>
      <c r="F8" s="260"/>
      <c r="G8" s="270">
        <v>429</v>
      </c>
      <c r="H8" s="338"/>
      <c r="I8" s="267">
        <v>27</v>
      </c>
      <c r="J8" s="268"/>
      <c r="K8" s="265">
        <f t="shared" si="0"/>
        <v>775</v>
      </c>
      <c r="L8" s="266" t="str">
        <f t="shared" si="1"/>
        <v> </v>
      </c>
      <c r="M8" s="289"/>
      <c r="N8" s="289"/>
    </row>
    <row r="9" spans="1:14" ht="11.25">
      <c r="A9" s="264">
        <v>5</v>
      </c>
      <c r="B9" s="260" t="s">
        <v>73</v>
      </c>
      <c r="C9" s="269">
        <v>377</v>
      </c>
      <c r="D9" s="317" t="s">
        <v>180</v>
      </c>
      <c r="E9" s="260">
        <v>0</v>
      </c>
      <c r="F9" s="291" t="s">
        <v>180</v>
      </c>
      <c r="G9" s="270">
        <v>237</v>
      </c>
      <c r="H9" s="317" t="s">
        <v>180</v>
      </c>
      <c r="I9" s="260">
        <v>0</v>
      </c>
      <c r="J9" s="291" t="s">
        <v>180</v>
      </c>
      <c r="K9" s="265">
        <f t="shared" si="0"/>
        <v>614</v>
      </c>
      <c r="L9" s="266" t="str">
        <f t="shared" si="1"/>
        <v>(e)</v>
      </c>
      <c r="M9" s="289"/>
      <c r="N9" s="289"/>
    </row>
    <row r="10" spans="1:14" ht="11.25">
      <c r="A10" s="264">
        <v>6</v>
      </c>
      <c r="B10" s="260" t="s">
        <v>74</v>
      </c>
      <c r="C10" s="269">
        <v>4853</v>
      </c>
      <c r="D10" s="317"/>
      <c r="E10" s="260">
        <v>70</v>
      </c>
      <c r="F10" s="260"/>
      <c r="G10" s="270">
        <v>30</v>
      </c>
      <c r="H10" s="338"/>
      <c r="I10" s="267">
        <v>523</v>
      </c>
      <c r="J10" s="268"/>
      <c r="K10" s="265">
        <f t="shared" si="0"/>
        <v>5476</v>
      </c>
      <c r="L10" s="266" t="str">
        <f t="shared" si="1"/>
        <v> </v>
      </c>
      <c r="M10" s="289"/>
      <c r="N10" s="289"/>
    </row>
    <row r="11" spans="1:14" ht="11.25">
      <c r="A11" s="264">
        <v>7</v>
      </c>
      <c r="B11" s="260" t="s">
        <v>75</v>
      </c>
      <c r="C11" s="269">
        <v>959</v>
      </c>
      <c r="D11" s="317" t="s">
        <v>180</v>
      </c>
      <c r="E11" s="260">
        <v>0</v>
      </c>
      <c r="F11" s="260"/>
      <c r="G11" s="270">
        <v>42</v>
      </c>
      <c r="H11" s="338"/>
      <c r="I11" s="267">
        <v>0</v>
      </c>
      <c r="J11" s="268"/>
      <c r="K11" s="265">
        <f t="shared" si="0"/>
        <v>1001</v>
      </c>
      <c r="L11" s="266" t="str">
        <f t="shared" si="1"/>
        <v>(e)</v>
      </c>
      <c r="M11" s="289"/>
      <c r="N11" s="289"/>
    </row>
    <row r="12" spans="1:14" ht="11.25">
      <c r="A12" s="264">
        <v>8</v>
      </c>
      <c r="B12" s="260" t="s">
        <v>76</v>
      </c>
      <c r="C12" s="269">
        <v>132</v>
      </c>
      <c r="D12" s="317"/>
      <c r="E12" s="260">
        <v>0</v>
      </c>
      <c r="F12" s="260"/>
      <c r="G12" s="270">
        <v>0</v>
      </c>
      <c r="H12" s="338"/>
      <c r="I12" s="267">
        <v>0</v>
      </c>
      <c r="J12" s="268"/>
      <c r="K12" s="265">
        <f t="shared" si="0"/>
        <v>132</v>
      </c>
      <c r="L12" s="266" t="str">
        <f t="shared" si="1"/>
        <v> </v>
      </c>
      <c r="M12" s="289"/>
      <c r="N12" s="289"/>
    </row>
    <row r="13" spans="1:14" ht="11.25">
      <c r="A13" s="264">
        <v>9</v>
      </c>
      <c r="B13" s="260" t="s">
        <v>77</v>
      </c>
      <c r="C13" s="269">
        <v>256</v>
      </c>
      <c r="D13" s="317"/>
      <c r="E13" s="260">
        <v>0</v>
      </c>
      <c r="F13" s="260"/>
      <c r="G13" s="270">
        <v>0</v>
      </c>
      <c r="H13" s="338"/>
      <c r="I13" s="267">
        <v>68</v>
      </c>
      <c r="J13" s="268"/>
      <c r="K13" s="265">
        <f t="shared" si="0"/>
        <v>324</v>
      </c>
      <c r="L13" s="266" t="str">
        <f t="shared" si="1"/>
        <v> </v>
      </c>
      <c r="M13" s="289"/>
      <c r="N13" s="289"/>
    </row>
    <row r="14" spans="1:14" ht="11.25">
      <c r="A14" s="264">
        <v>10</v>
      </c>
      <c r="B14" s="260" t="s">
        <v>78</v>
      </c>
      <c r="C14" s="269">
        <v>324</v>
      </c>
      <c r="D14" s="317" t="s">
        <v>180</v>
      </c>
      <c r="E14" s="260">
        <v>0</v>
      </c>
      <c r="F14" s="260" t="s">
        <v>180</v>
      </c>
      <c r="G14" s="270">
        <v>0</v>
      </c>
      <c r="H14" s="338" t="s">
        <v>180</v>
      </c>
      <c r="I14" s="267">
        <v>230</v>
      </c>
      <c r="J14" s="268" t="s">
        <v>180</v>
      </c>
      <c r="K14" s="265">
        <f t="shared" si="0"/>
        <v>554</v>
      </c>
      <c r="L14" s="266" t="str">
        <f t="shared" si="1"/>
        <v>(e)</v>
      </c>
      <c r="M14" s="289"/>
      <c r="N14" s="289"/>
    </row>
    <row r="15" spans="1:14" ht="11.25">
      <c r="A15" s="264">
        <v>11</v>
      </c>
      <c r="B15" s="260" t="s">
        <v>79</v>
      </c>
      <c r="C15" s="269">
        <v>958</v>
      </c>
      <c r="D15" s="317"/>
      <c r="E15" s="260">
        <v>0</v>
      </c>
      <c r="F15" s="260"/>
      <c r="G15" s="270">
        <v>0</v>
      </c>
      <c r="H15" s="338"/>
      <c r="I15" s="267">
        <v>0</v>
      </c>
      <c r="J15" s="268"/>
      <c r="K15" s="265">
        <f t="shared" si="0"/>
        <v>958</v>
      </c>
      <c r="L15" s="266" t="str">
        <f t="shared" si="1"/>
        <v> </v>
      </c>
      <c r="M15" s="289"/>
      <c r="N15" s="289"/>
    </row>
    <row r="16" spans="1:14" ht="11.25">
      <c r="A16" s="264">
        <v>12</v>
      </c>
      <c r="B16" s="260" t="s">
        <v>80</v>
      </c>
      <c r="C16" s="269">
        <v>295</v>
      </c>
      <c r="D16" s="317"/>
      <c r="E16" s="260">
        <v>0</v>
      </c>
      <c r="F16" s="260"/>
      <c r="G16" s="270">
        <v>16</v>
      </c>
      <c r="H16" s="317"/>
      <c r="I16" s="260">
        <v>72</v>
      </c>
      <c r="J16" s="291"/>
      <c r="K16" s="265">
        <f t="shared" si="0"/>
        <v>383</v>
      </c>
      <c r="L16" s="266" t="str">
        <f t="shared" si="1"/>
        <v> </v>
      </c>
      <c r="M16" s="289"/>
      <c r="N16" s="289"/>
    </row>
    <row r="17" spans="1:14" ht="11.25">
      <c r="A17" s="264">
        <v>13</v>
      </c>
      <c r="B17" s="260" t="s">
        <v>81</v>
      </c>
      <c r="C17" s="269">
        <v>9770</v>
      </c>
      <c r="D17" s="317"/>
      <c r="E17" s="260">
        <v>790</v>
      </c>
      <c r="F17" s="260"/>
      <c r="G17" s="270">
        <v>85</v>
      </c>
      <c r="H17" s="338"/>
      <c r="I17" s="267">
        <v>711</v>
      </c>
      <c r="J17" s="268"/>
      <c r="K17" s="265">
        <f t="shared" si="0"/>
        <v>11356</v>
      </c>
      <c r="L17" s="266" t="str">
        <f t="shared" si="1"/>
        <v> </v>
      </c>
      <c r="M17" s="289"/>
      <c r="N17" s="289"/>
    </row>
    <row r="18" spans="1:14" ht="11.25">
      <c r="A18" s="264">
        <v>14</v>
      </c>
      <c r="B18" s="260" t="s">
        <v>82</v>
      </c>
      <c r="C18" s="269">
        <v>291</v>
      </c>
      <c r="D18" s="317"/>
      <c r="E18" s="260">
        <v>0</v>
      </c>
      <c r="F18" s="260"/>
      <c r="G18" s="270">
        <v>177</v>
      </c>
      <c r="H18" s="317"/>
      <c r="I18" s="260">
        <v>0</v>
      </c>
      <c r="J18" s="291"/>
      <c r="K18" s="265">
        <f t="shared" si="0"/>
        <v>468</v>
      </c>
      <c r="L18" s="266" t="str">
        <f t="shared" si="1"/>
        <v> </v>
      </c>
      <c r="M18" s="289"/>
      <c r="N18" s="289"/>
    </row>
    <row r="19" spans="1:14" ht="11.25">
      <c r="A19" s="264">
        <v>15</v>
      </c>
      <c r="B19" s="260" t="s">
        <v>83</v>
      </c>
      <c r="C19" s="269">
        <v>212</v>
      </c>
      <c r="D19" s="317"/>
      <c r="E19" s="260">
        <v>0</v>
      </c>
      <c r="F19" s="260"/>
      <c r="G19" s="270">
        <v>0</v>
      </c>
      <c r="H19" s="338"/>
      <c r="I19" s="267">
        <v>0</v>
      </c>
      <c r="J19" s="268"/>
      <c r="K19" s="265">
        <f t="shared" si="0"/>
        <v>212</v>
      </c>
      <c r="L19" s="266" t="str">
        <f t="shared" si="1"/>
        <v> </v>
      </c>
      <c r="M19" s="289"/>
      <c r="N19" s="289"/>
    </row>
    <row r="20" spans="1:14" ht="11.25">
      <c r="A20" s="264">
        <v>16</v>
      </c>
      <c r="B20" s="260" t="s">
        <v>84</v>
      </c>
      <c r="C20" s="269">
        <v>132</v>
      </c>
      <c r="D20" s="317"/>
      <c r="E20" s="260">
        <v>0</v>
      </c>
      <c r="F20" s="260"/>
      <c r="G20" s="270">
        <v>13</v>
      </c>
      <c r="H20" s="317"/>
      <c r="I20" s="260">
        <v>33</v>
      </c>
      <c r="J20" s="291"/>
      <c r="K20" s="265">
        <f t="shared" si="0"/>
        <v>178</v>
      </c>
      <c r="L20" s="266" t="str">
        <f t="shared" si="1"/>
        <v> </v>
      </c>
      <c r="M20" s="289"/>
      <c r="N20" s="289"/>
    </row>
    <row r="21" spans="1:14" ht="11.25">
      <c r="A21" s="264">
        <v>17</v>
      </c>
      <c r="B21" s="260" t="s">
        <v>85</v>
      </c>
      <c r="C21" s="269">
        <v>852</v>
      </c>
      <c r="D21" s="317"/>
      <c r="E21" s="260">
        <v>60</v>
      </c>
      <c r="F21" s="260"/>
      <c r="G21" s="270">
        <v>230</v>
      </c>
      <c r="H21" s="338"/>
      <c r="I21" s="267">
        <v>0</v>
      </c>
      <c r="J21" s="268"/>
      <c r="K21" s="265">
        <f t="shared" si="0"/>
        <v>1142</v>
      </c>
      <c r="L21" s="266" t="str">
        <f t="shared" si="1"/>
        <v> </v>
      </c>
      <c r="M21" s="289"/>
      <c r="N21" s="289"/>
    </row>
    <row r="22" spans="1:14" ht="11.25">
      <c r="A22" s="264">
        <v>18</v>
      </c>
      <c r="B22" s="260" t="s">
        <v>86</v>
      </c>
      <c r="C22" s="269">
        <v>106</v>
      </c>
      <c r="D22" s="317"/>
      <c r="E22" s="260">
        <v>0</v>
      </c>
      <c r="F22" s="260"/>
      <c r="G22" s="270">
        <v>115</v>
      </c>
      <c r="H22" s="338"/>
      <c r="I22" s="267">
        <v>0</v>
      </c>
      <c r="J22" s="268"/>
      <c r="K22" s="265">
        <f t="shared" si="0"/>
        <v>221</v>
      </c>
      <c r="L22" s="266" t="str">
        <f t="shared" si="1"/>
        <v> </v>
      </c>
      <c r="M22" s="289"/>
      <c r="N22" s="289"/>
    </row>
    <row r="23" spans="1:14" ht="11.25">
      <c r="A23" s="264">
        <v>19</v>
      </c>
      <c r="B23" s="260" t="s">
        <v>87</v>
      </c>
      <c r="C23" s="269">
        <v>132</v>
      </c>
      <c r="D23" s="317"/>
      <c r="E23" s="260">
        <v>0</v>
      </c>
      <c r="F23" s="260"/>
      <c r="G23" s="270">
        <v>0</v>
      </c>
      <c r="H23" s="338"/>
      <c r="I23" s="267">
        <v>371</v>
      </c>
      <c r="J23" s="268"/>
      <c r="K23" s="265">
        <f t="shared" si="0"/>
        <v>503</v>
      </c>
      <c r="L23" s="266" t="str">
        <f t="shared" si="1"/>
        <v> </v>
      </c>
      <c r="M23" s="289"/>
      <c r="N23" s="289"/>
    </row>
    <row r="24" spans="1:14" ht="11.25">
      <c r="A24" s="264" t="s">
        <v>88</v>
      </c>
      <c r="B24" s="260" t="s">
        <v>89</v>
      </c>
      <c r="C24" s="269">
        <v>651</v>
      </c>
      <c r="D24" s="317"/>
      <c r="E24" s="260">
        <v>0</v>
      </c>
      <c r="F24" s="260"/>
      <c r="G24" s="270">
        <v>0</v>
      </c>
      <c r="H24" s="338"/>
      <c r="I24" s="267">
        <v>60</v>
      </c>
      <c r="J24" s="268"/>
      <c r="K24" s="265">
        <f t="shared" si="0"/>
        <v>711</v>
      </c>
      <c r="L24" s="266" t="str">
        <f t="shared" si="1"/>
        <v> </v>
      </c>
      <c r="M24" s="289"/>
      <c r="N24" s="289"/>
    </row>
    <row r="25" spans="1:14" ht="11.25">
      <c r="A25" s="264" t="s">
        <v>90</v>
      </c>
      <c r="B25" s="260" t="s">
        <v>91</v>
      </c>
      <c r="C25" s="269">
        <v>420</v>
      </c>
      <c r="D25" s="317"/>
      <c r="E25" s="260">
        <v>0</v>
      </c>
      <c r="F25" s="260"/>
      <c r="G25" s="270">
        <v>0</v>
      </c>
      <c r="H25" s="338"/>
      <c r="I25" s="267">
        <v>0</v>
      </c>
      <c r="J25" s="268"/>
      <c r="K25" s="265">
        <f t="shared" si="0"/>
        <v>420</v>
      </c>
      <c r="L25" s="266" t="str">
        <f t="shared" si="1"/>
        <v> </v>
      </c>
      <c r="M25" s="289"/>
      <c r="N25" s="289"/>
    </row>
    <row r="26" spans="1:14" ht="11.25">
      <c r="A26" s="264">
        <v>21</v>
      </c>
      <c r="B26" s="260" t="s">
        <v>92</v>
      </c>
      <c r="C26" s="269">
        <v>418</v>
      </c>
      <c r="D26" s="317"/>
      <c r="E26" s="260">
        <v>0</v>
      </c>
      <c r="F26" s="260"/>
      <c r="G26" s="270">
        <v>0</v>
      </c>
      <c r="H26" s="338"/>
      <c r="I26" s="267">
        <v>38</v>
      </c>
      <c r="J26" s="268"/>
      <c r="K26" s="265">
        <f t="shared" si="0"/>
        <v>456</v>
      </c>
      <c r="L26" s="266" t="str">
        <f t="shared" si="1"/>
        <v> </v>
      </c>
      <c r="M26" s="289"/>
      <c r="N26" s="289"/>
    </row>
    <row r="27" spans="1:14" ht="11.25">
      <c r="A27" s="264">
        <v>22</v>
      </c>
      <c r="B27" s="260" t="s">
        <v>93</v>
      </c>
      <c r="C27" s="269">
        <v>552</v>
      </c>
      <c r="D27" s="317"/>
      <c r="E27" s="260">
        <v>0</v>
      </c>
      <c r="F27" s="260"/>
      <c r="G27" s="270">
        <v>0</v>
      </c>
      <c r="H27" s="338"/>
      <c r="I27" s="267">
        <v>0</v>
      </c>
      <c r="J27" s="268"/>
      <c r="K27" s="265">
        <f t="shared" si="0"/>
        <v>552</v>
      </c>
      <c r="L27" s="266" t="str">
        <f t="shared" si="1"/>
        <v> </v>
      </c>
      <c r="M27" s="289"/>
      <c r="N27" s="289"/>
    </row>
    <row r="28" spans="1:14" ht="11.25">
      <c r="A28" s="264">
        <v>23</v>
      </c>
      <c r="B28" s="260" t="s">
        <v>94</v>
      </c>
      <c r="C28" s="269">
        <v>0</v>
      </c>
      <c r="D28" s="317"/>
      <c r="E28" s="260">
        <v>0</v>
      </c>
      <c r="F28" s="260"/>
      <c r="G28" s="270">
        <v>0</v>
      </c>
      <c r="H28" s="338"/>
      <c r="I28" s="267">
        <v>149</v>
      </c>
      <c r="J28" s="268"/>
      <c r="K28" s="265">
        <f t="shared" si="0"/>
        <v>149</v>
      </c>
      <c r="L28" s="266" t="str">
        <f t="shared" si="1"/>
        <v> </v>
      </c>
      <c r="M28" s="289"/>
      <c r="N28" s="289"/>
    </row>
    <row r="29" spans="1:14" ht="11.25">
      <c r="A29" s="264">
        <v>24</v>
      </c>
      <c r="B29" s="260" t="s">
        <v>95</v>
      </c>
      <c r="C29" s="269">
        <v>616</v>
      </c>
      <c r="D29" s="317"/>
      <c r="E29" s="260">
        <v>0</v>
      </c>
      <c r="F29" s="260"/>
      <c r="G29" s="270">
        <v>0</v>
      </c>
      <c r="H29" s="338"/>
      <c r="I29" s="267">
        <v>0</v>
      </c>
      <c r="J29" s="268"/>
      <c r="K29" s="265">
        <f t="shared" si="0"/>
        <v>616</v>
      </c>
      <c r="L29" s="266" t="str">
        <f t="shared" si="1"/>
        <v> </v>
      </c>
      <c r="M29" s="289"/>
      <c r="N29" s="289"/>
    </row>
    <row r="30" spans="1:14" ht="11.25">
      <c r="A30" s="264">
        <v>25</v>
      </c>
      <c r="B30" s="260" t="s">
        <v>96</v>
      </c>
      <c r="C30" s="269">
        <v>450</v>
      </c>
      <c r="D30" s="317"/>
      <c r="E30" s="260">
        <v>0</v>
      </c>
      <c r="F30" s="260"/>
      <c r="G30" s="270">
        <v>0</v>
      </c>
      <c r="H30" s="338"/>
      <c r="I30" s="267">
        <v>280</v>
      </c>
      <c r="J30" s="268"/>
      <c r="K30" s="265">
        <f t="shared" si="0"/>
        <v>730</v>
      </c>
      <c r="L30" s="266" t="str">
        <f t="shared" si="1"/>
        <v> </v>
      </c>
      <c r="M30" s="289"/>
      <c r="N30" s="289"/>
    </row>
    <row r="31" spans="1:14" ht="11.25">
      <c r="A31" s="264">
        <v>26</v>
      </c>
      <c r="B31" s="260" t="s">
        <v>97</v>
      </c>
      <c r="C31" s="269">
        <v>1153</v>
      </c>
      <c r="D31" s="317"/>
      <c r="E31" s="260">
        <v>0</v>
      </c>
      <c r="F31" s="260"/>
      <c r="G31" s="270">
        <v>0</v>
      </c>
      <c r="H31" s="338"/>
      <c r="I31" s="267">
        <v>82</v>
      </c>
      <c r="J31" s="268"/>
      <c r="K31" s="265">
        <f t="shared" si="0"/>
        <v>1235</v>
      </c>
      <c r="L31" s="266" t="str">
        <f t="shared" si="1"/>
        <v> </v>
      </c>
      <c r="M31" s="289"/>
      <c r="N31" s="289"/>
    </row>
    <row r="32" spans="1:14" ht="11.25">
      <c r="A32" s="264">
        <v>27</v>
      </c>
      <c r="B32" s="260" t="s">
        <v>98</v>
      </c>
      <c r="C32" s="269">
        <v>758</v>
      </c>
      <c r="D32" s="317"/>
      <c r="E32" s="260">
        <v>0</v>
      </c>
      <c r="F32" s="260"/>
      <c r="G32" s="270">
        <v>12</v>
      </c>
      <c r="H32" s="338"/>
      <c r="I32" s="267">
        <v>0</v>
      </c>
      <c r="J32" s="268"/>
      <c r="K32" s="265">
        <f t="shared" si="0"/>
        <v>770</v>
      </c>
      <c r="L32" s="266" t="str">
        <f t="shared" si="1"/>
        <v> </v>
      </c>
      <c r="M32" s="289"/>
      <c r="N32" s="289"/>
    </row>
    <row r="33" spans="1:14" ht="11.25">
      <c r="A33" s="264">
        <v>28</v>
      </c>
      <c r="B33" s="260" t="s">
        <v>99</v>
      </c>
      <c r="C33" s="269">
        <v>524</v>
      </c>
      <c r="D33" s="317"/>
      <c r="E33" s="260">
        <v>0</v>
      </c>
      <c r="F33" s="260"/>
      <c r="G33" s="270">
        <v>0</v>
      </c>
      <c r="H33" s="338"/>
      <c r="I33" s="267">
        <v>0</v>
      </c>
      <c r="J33" s="268"/>
      <c r="K33" s="265">
        <f t="shared" si="0"/>
        <v>524</v>
      </c>
      <c r="L33" s="266" t="str">
        <f t="shared" si="1"/>
        <v> </v>
      </c>
      <c r="M33" s="289"/>
      <c r="N33" s="289"/>
    </row>
    <row r="34" spans="1:14" ht="11.25">
      <c r="A34" s="264">
        <v>29</v>
      </c>
      <c r="B34" s="260" t="s">
        <v>100</v>
      </c>
      <c r="C34" s="269">
        <v>909</v>
      </c>
      <c r="D34" s="317"/>
      <c r="E34" s="260">
        <v>183</v>
      </c>
      <c r="F34" s="260"/>
      <c r="G34" s="270">
        <v>106</v>
      </c>
      <c r="H34" s="338"/>
      <c r="I34" s="267">
        <v>0</v>
      </c>
      <c r="J34" s="268"/>
      <c r="K34" s="265">
        <f t="shared" si="0"/>
        <v>1198</v>
      </c>
      <c r="L34" s="266" t="str">
        <f t="shared" si="1"/>
        <v> </v>
      </c>
      <c r="M34" s="289"/>
      <c r="N34" s="289"/>
    </row>
    <row r="35" spans="1:14" ht="11.25">
      <c r="A35" s="264">
        <v>30</v>
      </c>
      <c r="B35" s="260" t="s">
        <v>101</v>
      </c>
      <c r="C35" s="269">
        <v>2576</v>
      </c>
      <c r="D35" s="317"/>
      <c r="E35" s="260">
        <v>0</v>
      </c>
      <c r="F35" s="260"/>
      <c r="G35" s="270">
        <v>120</v>
      </c>
      <c r="H35" s="338"/>
      <c r="I35" s="267">
        <v>418</v>
      </c>
      <c r="J35" s="268"/>
      <c r="K35" s="265">
        <f t="shared" si="0"/>
        <v>3114</v>
      </c>
      <c r="L35" s="266" t="str">
        <f t="shared" si="1"/>
        <v> </v>
      </c>
      <c r="M35" s="289"/>
      <c r="N35" s="289"/>
    </row>
    <row r="36" spans="1:14" ht="11.25">
      <c r="A36" s="264">
        <v>31</v>
      </c>
      <c r="B36" s="260" t="s">
        <v>102</v>
      </c>
      <c r="C36" s="269">
        <v>3727</v>
      </c>
      <c r="D36" s="317"/>
      <c r="E36" s="260">
        <v>0</v>
      </c>
      <c r="F36" s="260"/>
      <c r="G36" s="270">
        <v>117</v>
      </c>
      <c r="H36" s="338"/>
      <c r="I36" s="267">
        <v>35</v>
      </c>
      <c r="J36" s="268"/>
      <c r="K36" s="265">
        <f t="shared" si="0"/>
        <v>3879</v>
      </c>
      <c r="L36" s="266" t="str">
        <f t="shared" si="1"/>
        <v> </v>
      </c>
      <c r="M36" s="289"/>
      <c r="N36" s="289"/>
    </row>
    <row r="37" spans="1:14" ht="11.25">
      <c r="A37" s="264">
        <v>32</v>
      </c>
      <c r="B37" s="260" t="s">
        <v>103</v>
      </c>
      <c r="C37" s="269">
        <v>171</v>
      </c>
      <c r="D37" s="317"/>
      <c r="E37" s="260">
        <v>0</v>
      </c>
      <c r="F37" s="260"/>
      <c r="G37" s="270">
        <v>0</v>
      </c>
      <c r="H37" s="338"/>
      <c r="I37" s="267">
        <v>0</v>
      </c>
      <c r="J37" s="268"/>
      <c r="K37" s="265">
        <f t="shared" si="0"/>
        <v>171</v>
      </c>
      <c r="L37" s="266" t="str">
        <f t="shared" si="1"/>
        <v> </v>
      </c>
      <c r="M37" s="289"/>
      <c r="N37" s="289"/>
    </row>
    <row r="38" spans="1:14" ht="11.25">
      <c r="A38" s="264">
        <v>33</v>
      </c>
      <c r="B38" s="260" t="s">
        <v>104</v>
      </c>
      <c r="C38" s="269">
        <v>3632</v>
      </c>
      <c r="D38" s="317"/>
      <c r="E38" s="260">
        <v>101</v>
      </c>
      <c r="F38" s="260"/>
      <c r="G38" s="270">
        <v>0</v>
      </c>
      <c r="H38" s="338"/>
      <c r="I38" s="267">
        <v>189</v>
      </c>
      <c r="J38" s="268"/>
      <c r="K38" s="265">
        <f t="shared" si="0"/>
        <v>3922</v>
      </c>
      <c r="L38" s="266" t="str">
        <f t="shared" si="1"/>
        <v> </v>
      </c>
      <c r="M38" s="289"/>
      <c r="N38" s="289"/>
    </row>
    <row r="39" spans="1:14" ht="11.25">
      <c r="A39" s="264">
        <v>34</v>
      </c>
      <c r="B39" s="260" t="s">
        <v>105</v>
      </c>
      <c r="C39" s="269">
        <v>3243</v>
      </c>
      <c r="D39" s="317"/>
      <c r="E39" s="260">
        <v>80</v>
      </c>
      <c r="F39" s="260"/>
      <c r="G39" s="270">
        <v>50</v>
      </c>
      <c r="H39" s="338"/>
      <c r="I39" s="267">
        <v>272</v>
      </c>
      <c r="J39" s="268"/>
      <c r="K39" s="265">
        <f t="shared" si="0"/>
        <v>3645</v>
      </c>
      <c r="L39" s="266" t="str">
        <f t="shared" si="1"/>
        <v> </v>
      </c>
      <c r="M39" s="289"/>
      <c r="N39" s="289"/>
    </row>
    <row r="40" spans="1:14" ht="11.25">
      <c r="A40" s="264">
        <v>35</v>
      </c>
      <c r="B40" s="260" t="s">
        <v>106</v>
      </c>
      <c r="C40" s="269">
        <v>418</v>
      </c>
      <c r="D40" s="317"/>
      <c r="E40" s="260">
        <v>125</v>
      </c>
      <c r="F40" s="260"/>
      <c r="G40" s="270">
        <v>177</v>
      </c>
      <c r="H40" s="338"/>
      <c r="I40" s="267">
        <v>278</v>
      </c>
      <c r="J40" s="268"/>
      <c r="K40" s="265">
        <f t="shared" si="0"/>
        <v>998</v>
      </c>
      <c r="L40" s="266" t="str">
        <f t="shared" si="1"/>
        <v> </v>
      </c>
      <c r="M40" s="289"/>
      <c r="N40" s="289"/>
    </row>
    <row r="41" spans="1:14" ht="11.25">
      <c r="A41" s="264">
        <v>36</v>
      </c>
      <c r="B41" s="260" t="s">
        <v>107</v>
      </c>
      <c r="C41" s="269">
        <v>171</v>
      </c>
      <c r="D41" s="317"/>
      <c r="E41" s="260">
        <v>0</v>
      </c>
      <c r="F41" s="260"/>
      <c r="G41" s="270">
        <v>0</v>
      </c>
      <c r="H41" s="338"/>
      <c r="I41" s="267">
        <v>0</v>
      </c>
      <c r="J41" s="268"/>
      <c r="K41" s="265">
        <f t="shared" si="0"/>
        <v>171</v>
      </c>
      <c r="L41" s="266" t="str">
        <f t="shared" si="1"/>
        <v> </v>
      </c>
      <c r="M41" s="289"/>
      <c r="N41" s="289"/>
    </row>
    <row r="42" spans="1:14" ht="11.25">
      <c r="A42" s="264">
        <v>37</v>
      </c>
      <c r="B42" s="260" t="s">
        <v>108</v>
      </c>
      <c r="C42" s="269">
        <v>1029</v>
      </c>
      <c r="D42" s="317"/>
      <c r="E42" s="260">
        <v>0</v>
      </c>
      <c r="F42" s="260"/>
      <c r="G42" s="270">
        <v>0</v>
      </c>
      <c r="H42" s="338"/>
      <c r="I42" s="267">
        <v>65</v>
      </c>
      <c r="J42" s="268"/>
      <c r="K42" s="265">
        <f t="shared" si="0"/>
        <v>1094</v>
      </c>
      <c r="L42" s="266" t="str">
        <f t="shared" si="1"/>
        <v> </v>
      </c>
      <c r="M42" s="289"/>
      <c r="N42" s="289"/>
    </row>
    <row r="43" spans="1:14" ht="11.25">
      <c r="A43" s="264">
        <v>38</v>
      </c>
      <c r="B43" s="260" t="s">
        <v>109</v>
      </c>
      <c r="C43" s="269">
        <v>3256</v>
      </c>
      <c r="D43" s="317"/>
      <c r="E43" s="260">
        <v>20</v>
      </c>
      <c r="F43" s="260"/>
      <c r="G43" s="270">
        <v>200</v>
      </c>
      <c r="H43" s="338"/>
      <c r="I43" s="267">
        <v>354</v>
      </c>
      <c r="J43" s="268"/>
      <c r="K43" s="265">
        <f t="shared" si="0"/>
        <v>3830</v>
      </c>
      <c r="L43" s="266" t="str">
        <f t="shared" si="1"/>
        <v> </v>
      </c>
      <c r="M43" s="289"/>
      <c r="N43" s="289"/>
    </row>
    <row r="44" spans="1:14" ht="11.25">
      <c r="A44" s="264">
        <v>39</v>
      </c>
      <c r="B44" s="260" t="s">
        <v>110</v>
      </c>
      <c r="C44" s="269">
        <v>366</v>
      </c>
      <c r="D44" s="317"/>
      <c r="E44" s="260">
        <v>0</v>
      </c>
      <c r="F44" s="260"/>
      <c r="G44" s="270">
        <v>0</v>
      </c>
      <c r="H44" s="338"/>
      <c r="I44" s="267">
        <v>0</v>
      </c>
      <c r="J44" s="268"/>
      <c r="K44" s="265">
        <f t="shared" si="0"/>
        <v>366</v>
      </c>
      <c r="L44" s="266" t="str">
        <f t="shared" si="1"/>
        <v> </v>
      </c>
      <c r="M44" s="289"/>
      <c r="N44" s="289"/>
    </row>
    <row r="45" spans="1:14" ht="11.25">
      <c r="A45" s="264">
        <v>40</v>
      </c>
      <c r="B45" s="260" t="s">
        <v>111</v>
      </c>
      <c r="C45" s="269">
        <v>585</v>
      </c>
      <c r="D45" s="317"/>
      <c r="E45" s="260">
        <v>40</v>
      </c>
      <c r="F45" s="260"/>
      <c r="G45" s="270">
        <v>0</v>
      </c>
      <c r="H45" s="338"/>
      <c r="I45" s="267">
        <v>109</v>
      </c>
      <c r="J45" s="268"/>
      <c r="K45" s="265">
        <f t="shared" si="0"/>
        <v>734</v>
      </c>
      <c r="L45" s="266" t="str">
        <f t="shared" si="1"/>
        <v> </v>
      </c>
      <c r="M45" s="289"/>
      <c r="N45" s="289"/>
    </row>
    <row r="46" spans="1:14" ht="11.25">
      <c r="A46" s="264">
        <v>41</v>
      </c>
      <c r="B46" s="260" t="s">
        <v>112</v>
      </c>
      <c r="C46" s="269">
        <v>426</v>
      </c>
      <c r="D46" s="317"/>
      <c r="E46" s="260">
        <v>63</v>
      </c>
      <c r="F46" s="260"/>
      <c r="G46" s="270">
        <v>12</v>
      </c>
      <c r="H46" s="338"/>
      <c r="I46" s="267">
        <v>0</v>
      </c>
      <c r="J46" s="268"/>
      <c r="K46" s="265">
        <f t="shared" si="0"/>
        <v>501</v>
      </c>
      <c r="L46" s="266" t="str">
        <f t="shared" si="1"/>
        <v> </v>
      </c>
      <c r="M46" s="289"/>
      <c r="N46" s="289"/>
    </row>
    <row r="47" spans="1:14" ht="11.25">
      <c r="A47" s="264">
        <v>42</v>
      </c>
      <c r="B47" s="260" t="s">
        <v>113</v>
      </c>
      <c r="C47" s="269">
        <v>2297</v>
      </c>
      <c r="D47" s="317"/>
      <c r="E47" s="260">
        <v>36</v>
      </c>
      <c r="F47" s="260"/>
      <c r="G47" s="270">
        <v>0</v>
      </c>
      <c r="H47" s="338"/>
      <c r="I47" s="267">
        <v>58</v>
      </c>
      <c r="J47" s="268"/>
      <c r="K47" s="265">
        <f t="shared" si="0"/>
        <v>2391</v>
      </c>
      <c r="L47" s="266" t="str">
        <f t="shared" si="1"/>
        <v> </v>
      </c>
      <c r="M47" s="289"/>
      <c r="N47" s="289"/>
    </row>
    <row r="48" spans="1:14" ht="11.25">
      <c r="A48" s="264">
        <v>43</v>
      </c>
      <c r="B48" s="260" t="s">
        <v>114</v>
      </c>
      <c r="C48" s="269">
        <v>590</v>
      </c>
      <c r="D48" s="317"/>
      <c r="E48" s="260">
        <v>0</v>
      </c>
      <c r="F48" s="260"/>
      <c r="G48" s="270">
        <v>0</v>
      </c>
      <c r="H48" s="338"/>
      <c r="I48" s="267">
        <v>84</v>
      </c>
      <c r="J48" s="268"/>
      <c r="K48" s="265">
        <f t="shared" si="0"/>
        <v>674</v>
      </c>
      <c r="L48" s="266" t="str">
        <f t="shared" si="1"/>
        <v> </v>
      </c>
      <c r="M48" s="289"/>
      <c r="N48" s="289"/>
    </row>
    <row r="49" spans="1:14" ht="11.25">
      <c r="A49" s="264">
        <v>44</v>
      </c>
      <c r="B49" s="260" t="s">
        <v>115</v>
      </c>
      <c r="C49" s="269">
        <v>2748</v>
      </c>
      <c r="D49" s="317"/>
      <c r="E49" s="260">
        <v>0</v>
      </c>
      <c r="F49" s="260"/>
      <c r="G49" s="270">
        <v>20</v>
      </c>
      <c r="H49" s="338"/>
      <c r="I49" s="267">
        <v>561</v>
      </c>
      <c r="J49" s="268"/>
      <c r="K49" s="265">
        <f t="shared" si="0"/>
        <v>3329</v>
      </c>
      <c r="L49" s="266" t="str">
        <f t="shared" si="1"/>
        <v> </v>
      </c>
      <c r="M49" s="289"/>
      <c r="N49" s="289"/>
    </row>
    <row r="50" spans="1:14" ht="11.25">
      <c r="A50" s="264">
        <v>45</v>
      </c>
      <c r="B50" s="260" t="s">
        <v>116</v>
      </c>
      <c r="C50" s="269">
        <v>1038</v>
      </c>
      <c r="D50" s="317"/>
      <c r="E50" s="260">
        <v>118</v>
      </c>
      <c r="F50" s="260"/>
      <c r="G50" s="270">
        <v>0</v>
      </c>
      <c r="H50" s="338"/>
      <c r="I50" s="267">
        <v>68</v>
      </c>
      <c r="J50" s="268"/>
      <c r="K50" s="265">
        <f t="shared" si="0"/>
        <v>1224</v>
      </c>
      <c r="L50" s="266" t="str">
        <f t="shared" si="1"/>
        <v> </v>
      </c>
      <c r="M50" s="289"/>
      <c r="N50" s="289"/>
    </row>
    <row r="51" spans="1:14" ht="11.25">
      <c r="A51" s="264">
        <v>46</v>
      </c>
      <c r="B51" s="260" t="s">
        <v>117</v>
      </c>
      <c r="C51" s="269">
        <v>55</v>
      </c>
      <c r="D51" s="317"/>
      <c r="E51" s="260">
        <v>0</v>
      </c>
      <c r="F51" s="260"/>
      <c r="G51" s="270">
        <v>356</v>
      </c>
      <c r="H51" s="338"/>
      <c r="I51" s="267">
        <v>60</v>
      </c>
      <c r="J51" s="268"/>
      <c r="K51" s="265">
        <f t="shared" si="0"/>
        <v>471</v>
      </c>
      <c r="L51" s="266" t="str">
        <f t="shared" si="1"/>
        <v> </v>
      </c>
      <c r="M51" s="289"/>
      <c r="N51" s="289"/>
    </row>
    <row r="52" spans="1:14" ht="11.25">
      <c r="A52" s="264">
        <v>47</v>
      </c>
      <c r="B52" s="260" t="s">
        <v>118</v>
      </c>
      <c r="C52" s="269">
        <v>949</v>
      </c>
      <c r="D52" s="317"/>
      <c r="E52" s="260">
        <v>0</v>
      </c>
      <c r="F52" s="260"/>
      <c r="G52" s="270">
        <v>0</v>
      </c>
      <c r="H52" s="338"/>
      <c r="I52" s="267">
        <v>0</v>
      </c>
      <c r="J52" s="268"/>
      <c r="K52" s="265">
        <f t="shared" si="0"/>
        <v>949</v>
      </c>
      <c r="L52" s="266" t="str">
        <f t="shared" si="1"/>
        <v> </v>
      </c>
      <c r="M52" s="289"/>
      <c r="N52" s="289"/>
    </row>
    <row r="53" spans="1:14" ht="11.25">
      <c r="A53" s="264">
        <v>48</v>
      </c>
      <c r="B53" s="260" t="s">
        <v>119</v>
      </c>
      <c r="C53" s="269">
        <v>166</v>
      </c>
      <c r="D53" s="317"/>
      <c r="E53" s="260">
        <v>20</v>
      </c>
      <c r="F53" s="260"/>
      <c r="G53" s="270">
        <v>0</v>
      </c>
      <c r="H53" s="317"/>
      <c r="I53" s="260">
        <v>60</v>
      </c>
      <c r="J53" s="291"/>
      <c r="K53" s="265">
        <f t="shared" si="0"/>
        <v>246</v>
      </c>
      <c r="L53" s="266" t="str">
        <f t="shared" si="1"/>
        <v> </v>
      </c>
      <c r="M53" s="289"/>
      <c r="N53" s="289"/>
    </row>
    <row r="54" spans="1:14" ht="11.25">
      <c r="A54" s="264">
        <v>49</v>
      </c>
      <c r="B54" s="260" t="s">
        <v>120</v>
      </c>
      <c r="C54" s="269">
        <v>958</v>
      </c>
      <c r="D54" s="317"/>
      <c r="E54" s="260">
        <v>0</v>
      </c>
      <c r="F54" s="260"/>
      <c r="G54" s="270">
        <v>0</v>
      </c>
      <c r="H54" s="317"/>
      <c r="I54" s="260">
        <v>0</v>
      </c>
      <c r="J54" s="291"/>
      <c r="K54" s="265">
        <f t="shared" si="0"/>
        <v>958</v>
      </c>
      <c r="L54" s="266" t="str">
        <f t="shared" si="1"/>
        <v> </v>
      </c>
      <c r="M54" s="289"/>
      <c r="N54" s="289"/>
    </row>
    <row r="55" spans="1:14" ht="11.25">
      <c r="A55" s="264">
        <v>50</v>
      </c>
      <c r="B55" s="260" t="s">
        <v>121</v>
      </c>
      <c r="C55" s="269">
        <v>515</v>
      </c>
      <c r="D55" s="317" t="s">
        <v>180</v>
      </c>
      <c r="E55" s="260">
        <v>0</v>
      </c>
      <c r="F55" s="260"/>
      <c r="G55" s="270">
        <v>0</v>
      </c>
      <c r="H55" s="338"/>
      <c r="I55" s="267">
        <v>0</v>
      </c>
      <c r="J55" s="268"/>
      <c r="K55" s="265">
        <f t="shared" si="0"/>
        <v>515</v>
      </c>
      <c r="L55" s="266" t="str">
        <f t="shared" si="1"/>
        <v>(e)</v>
      </c>
      <c r="M55" s="289"/>
      <c r="N55" s="289"/>
    </row>
    <row r="56" spans="1:14" ht="11.25">
      <c r="A56" s="264">
        <v>51</v>
      </c>
      <c r="B56" s="260" t="s">
        <v>122</v>
      </c>
      <c r="C56" s="269">
        <v>1367</v>
      </c>
      <c r="D56" s="317"/>
      <c r="E56" s="260">
        <v>0</v>
      </c>
      <c r="F56" s="260"/>
      <c r="G56" s="270">
        <v>0</v>
      </c>
      <c r="H56" s="338"/>
      <c r="I56" s="267">
        <v>0</v>
      </c>
      <c r="J56" s="268"/>
      <c r="K56" s="265">
        <f t="shared" si="0"/>
        <v>1367</v>
      </c>
      <c r="L56" s="266" t="str">
        <f t="shared" si="1"/>
        <v> </v>
      </c>
      <c r="M56" s="289"/>
      <c r="N56" s="289"/>
    </row>
    <row r="57" spans="1:14" ht="11.25">
      <c r="A57" s="271">
        <v>52</v>
      </c>
      <c r="B57" s="272" t="s">
        <v>123</v>
      </c>
      <c r="C57" s="277">
        <v>326</v>
      </c>
      <c r="D57" s="318"/>
      <c r="E57" s="272">
        <v>0</v>
      </c>
      <c r="F57" s="272"/>
      <c r="G57" s="278">
        <v>0</v>
      </c>
      <c r="H57" s="339"/>
      <c r="I57" s="275">
        <v>0</v>
      </c>
      <c r="J57" s="276"/>
      <c r="K57" s="273">
        <f t="shared" si="0"/>
        <v>326</v>
      </c>
      <c r="L57" s="274" t="str">
        <f t="shared" si="1"/>
        <v> </v>
      </c>
      <c r="M57" s="289"/>
      <c r="N57" s="289"/>
    </row>
    <row r="58" spans="1:14" ht="11.25">
      <c r="A58" s="549" t="s">
        <v>181</v>
      </c>
      <c r="B58" s="549"/>
      <c r="C58" s="267"/>
      <c r="D58" s="291"/>
      <c r="E58" s="291"/>
      <c r="F58" s="291"/>
      <c r="G58" s="280"/>
      <c r="H58" s="268"/>
      <c r="I58" s="268"/>
      <c r="J58" s="268"/>
      <c r="K58" s="298"/>
      <c r="L58" s="268"/>
      <c r="M58" s="289"/>
      <c r="N58" s="289"/>
    </row>
    <row r="59" spans="1:14" ht="15" customHeight="1">
      <c r="A59" s="291"/>
      <c r="B59" s="260"/>
      <c r="C59" s="267"/>
      <c r="D59" s="340"/>
      <c r="E59" s="340"/>
      <c r="F59" s="340"/>
      <c r="G59" s="280"/>
      <c r="H59" s="281"/>
      <c r="I59" s="281"/>
      <c r="J59" s="281"/>
      <c r="K59" s="298"/>
      <c r="L59" s="341"/>
      <c r="M59" s="289"/>
      <c r="N59" s="289"/>
    </row>
    <row r="60" spans="1:14" ht="11.25">
      <c r="A60" s="584" t="s">
        <v>212</v>
      </c>
      <c r="B60" s="598"/>
      <c r="C60" s="572" t="s">
        <v>213</v>
      </c>
      <c r="D60" s="574"/>
      <c r="E60" s="573" t="s">
        <v>214</v>
      </c>
      <c r="F60" s="573"/>
      <c r="G60" s="572" t="s">
        <v>215</v>
      </c>
      <c r="H60" s="574"/>
      <c r="I60" s="573" t="s">
        <v>216</v>
      </c>
      <c r="J60" s="573"/>
      <c r="K60" s="572" t="s">
        <v>178</v>
      </c>
      <c r="L60" s="574"/>
      <c r="M60" s="289"/>
      <c r="N60" s="289"/>
    </row>
    <row r="61" spans="1:14" ht="18" customHeight="1">
      <c r="A61" s="599"/>
      <c r="B61" s="600"/>
      <c r="C61" s="579"/>
      <c r="D61" s="581"/>
      <c r="E61" s="580"/>
      <c r="F61" s="580"/>
      <c r="G61" s="579"/>
      <c r="H61" s="581"/>
      <c r="I61" s="580"/>
      <c r="J61" s="580"/>
      <c r="K61" s="579"/>
      <c r="L61" s="581"/>
      <c r="M61" s="289"/>
      <c r="N61" s="289"/>
    </row>
    <row r="62" spans="1:14" ht="11.25">
      <c r="A62" s="264">
        <v>53</v>
      </c>
      <c r="B62" s="260" t="s">
        <v>125</v>
      </c>
      <c r="C62" s="269">
        <v>104</v>
      </c>
      <c r="D62" s="317"/>
      <c r="E62" s="260">
        <v>0</v>
      </c>
      <c r="F62" s="260"/>
      <c r="G62" s="270">
        <v>0</v>
      </c>
      <c r="H62" s="317"/>
      <c r="I62" s="260">
        <v>0</v>
      </c>
      <c r="J62" s="291"/>
      <c r="K62" s="265">
        <f>C62+E62+G62+I62</f>
        <v>104</v>
      </c>
      <c r="L62" s="266" t="str">
        <f aca="true" t="shared" si="2" ref="L62:L108">IF(OR(D62="(e)",H62="(e)"),"(e)"," ")</f>
        <v> </v>
      </c>
      <c r="M62" s="289"/>
      <c r="N62" s="289"/>
    </row>
    <row r="63" spans="1:14" ht="11.25">
      <c r="A63" s="264">
        <v>54</v>
      </c>
      <c r="B63" s="260" t="s">
        <v>126</v>
      </c>
      <c r="C63" s="269">
        <v>1194</v>
      </c>
      <c r="D63" s="317"/>
      <c r="E63" s="260">
        <v>0</v>
      </c>
      <c r="F63" s="260"/>
      <c r="G63" s="270">
        <v>214</v>
      </c>
      <c r="H63" s="338"/>
      <c r="I63" s="267">
        <v>75</v>
      </c>
      <c r="J63" s="268"/>
      <c r="K63" s="265">
        <f>C63+E63+G63+I63</f>
        <v>1483</v>
      </c>
      <c r="L63" s="266" t="str">
        <f t="shared" si="2"/>
        <v> </v>
      </c>
      <c r="M63" s="289"/>
      <c r="N63" s="289"/>
    </row>
    <row r="64" spans="1:14" ht="11.25">
      <c r="A64" s="264">
        <v>55</v>
      </c>
      <c r="B64" s="260" t="s">
        <v>127</v>
      </c>
      <c r="C64" s="269">
        <v>233</v>
      </c>
      <c r="D64" s="317"/>
      <c r="E64" s="260">
        <v>0</v>
      </c>
      <c r="F64" s="260"/>
      <c r="G64" s="270">
        <v>30</v>
      </c>
      <c r="H64" s="338" t="s">
        <v>180</v>
      </c>
      <c r="I64" s="267">
        <v>0</v>
      </c>
      <c r="J64" s="268"/>
      <c r="K64" s="265">
        <f aca="true" t="shared" si="3" ref="K64:K108">C64+E64+G64+I64</f>
        <v>263</v>
      </c>
      <c r="L64" s="266" t="str">
        <f t="shared" si="2"/>
        <v>(e)</v>
      </c>
      <c r="M64" s="289"/>
      <c r="N64" s="289"/>
    </row>
    <row r="65" spans="1:14" ht="11.25">
      <c r="A65" s="264">
        <v>56</v>
      </c>
      <c r="B65" s="260" t="s">
        <v>128</v>
      </c>
      <c r="C65" s="269">
        <v>856</v>
      </c>
      <c r="D65" s="317"/>
      <c r="E65" s="260">
        <v>86</v>
      </c>
      <c r="F65" s="260"/>
      <c r="G65" s="270">
        <v>16</v>
      </c>
      <c r="H65" s="338"/>
      <c r="I65" s="267">
        <v>0</v>
      </c>
      <c r="J65" s="268"/>
      <c r="K65" s="265">
        <f t="shared" si="3"/>
        <v>958</v>
      </c>
      <c r="L65" s="266" t="str">
        <f t="shared" si="2"/>
        <v> </v>
      </c>
      <c r="M65" s="289"/>
      <c r="N65" s="289"/>
    </row>
    <row r="66" spans="1:14" ht="11.25">
      <c r="A66" s="264">
        <v>57</v>
      </c>
      <c r="B66" s="260" t="s">
        <v>129</v>
      </c>
      <c r="C66" s="269">
        <v>1345</v>
      </c>
      <c r="D66" s="317"/>
      <c r="E66" s="260">
        <v>0</v>
      </c>
      <c r="F66" s="260"/>
      <c r="G66" s="270">
        <v>16</v>
      </c>
      <c r="H66" s="338"/>
      <c r="I66" s="267">
        <v>50</v>
      </c>
      <c r="J66" s="268"/>
      <c r="K66" s="265">
        <f t="shared" si="3"/>
        <v>1411</v>
      </c>
      <c r="L66" s="266" t="str">
        <f t="shared" si="2"/>
        <v> </v>
      </c>
      <c r="M66" s="289"/>
      <c r="N66" s="289"/>
    </row>
    <row r="67" spans="1:14" ht="11.25">
      <c r="A67" s="264">
        <v>58</v>
      </c>
      <c r="B67" s="260" t="s">
        <v>130</v>
      </c>
      <c r="C67" s="269">
        <v>40</v>
      </c>
      <c r="D67" s="317" t="s">
        <v>180</v>
      </c>
      <c r="E67" s="260">
        <v>0</v>
      </c>
      <c r="F67" s="260" t="s">
        <v>180</v>
      </c>
      <c r="G67" s="270">
        <v>0</v>
      </c>
      <c r="H67" s="338" t="s">
        <v>180</v>
      </c>
      <c r="I67" s="267">
        <v>0</v>
      </c>
      <c r="J67" s="268" t="s">
        <v>180</v>
      </c>
      <c r="K67" s="265">
        <f t="shared" si="3"/>
        <v>40</v>
      </c>
      <c r="L67" s="266" t="str">
        <f t="shared" si="2"/>
        <v>(e)</v>
      </c>
      <c r="M67" s="289"/>
      <c r="N67" s="289"/>
    </row>
    <row r="68" spans="1:14" ht="11.25">
      <c r="A68" s="264">
        <v>59</v>
      </c>
      <c r="B68" s="260" t="s">
        <v>131</v>
      </c>
      <c r="C68" s="269">
        <v>2388</v>
      </c>
      <c r="D68" s="317"/>
      <c r="E68" s="260">
        <v>63</v>
      </c>
      <c r="F68" s="260"/>
      <c r="G68" s="270">
        <v>0</v>
      </c>
      <c r="H68" s="317"/>
      <c r="I68" s="260">
        <v>0</v>
      </c>
      <c r="J68" s="291"/>
      <c r="K68" s="265">
        <f t="shared" si="3"/>
        <v>2451</v>
      </c>
      <c r="L68" s="266" t="str">
        <f t="shared" si="2"/>
        <v> </v>
      </c>
      <c r="M68" s="289"/>
      <c r="N68" s="289"/>
    </row>
    <row r="69" spans="1:14" ht="11.25">
      <c r="A69" s="264">
        <v>60</v>
      </c>
      <c r="B69" s="260" t="s">
        <v>132</v>
      </c>
      <c r="C69" s="269">
        <v>611</v>
      </c>
      <c r="D69" s="317"/>
      <c r="E69" s="260">
        <v>0</v>
      </c>
      <c r="F69" s="260"/>
      <c r="G69" s="270">
        <v>0</v>
      </c>
      <c r="H69" s="338"/>
      <c r="I69" s="267">
        <v>60</v>
      </c>
      <c r="J69" s="268"/>
      <c r="K69" s="265">
        <f t="shared" si="3"/>
        <v>671</v>
      </c>
      <c r="L69" s="266" t="str">
        <f t="shared" si="2"/>
        <v> </v>
      </c>
      <c r="M69" s="289"/>
      <c r="N69" s="289"/>
    </row>
    <row r="70" spans="1:14" ht="11.25">
      <c r="A70" s="264">
        <v>61</v>
      </c>
      <c r="B70" s="260" t="s">
        <v>133</v>
      </c>
      <c r="C70" s="269">
        <v>165</v>
      </c>
      <c r="D70" s="317"/>
      <c r="E70" s="260">
        <v>0</v>
      </c>
      <c r="F70" s="260"/>
      <c r="G70" s="270">
        <v>0</v>
      </c>
      <c r="H70" s="338"/>
      <c r="I70" s="267">
        <v>20</v>
      </c>
      <c r="J70" s="268"/>
      <c r="K70" s="265">
        <f t="shared" si="3"/>
        <v>185</v>
      </c>
      <c r="L70" s="266" t="str">
        <f t="shared" si="2"/>
        <v> </v>
      </c>
      <c r="M70" s="289"/>
      <c r="N70" s="289"/>
    </row>
    <row r="71" spans="1:14" ht="11.25">
      <c r="A71" s="264">
        <v>62</v>
      </c>
      <c r="B71" s="260" t="s">
        <v>134</v>
      </c>
      <c r="C71" s="269">
        <v>1226</v>
      </c>
      <c r="D71" s="317"/>
      <c r="E71" s="260">
        <v>20</v>
      </c>
      <c r="F71" s="260"/>
      <c r="G71" s="270">
        <v>25</v>
      </c>
      <c r="H71" s="338"/>
      <c r="I71" s="267">
        <v>20</v>
      </c>
      <c r="J71" s="268"/>
      <c r="K71" s="265">
        <f t="shared" si="3"/>
        <v>1291</v>
      </c>
      <c r="L71" s="266" t="str">
        <f t="shared" si="2"/>
        <v> </v>
      </c>
      <c r="M71" s="289"/>
      <c r="N71" s="289"/>
    </row>
    <row r="72" spans="1:14" ht="11.25">
      <c r="A72" s="264">
        <v>63</v>
      </c>
      <c r="B72" s="260" t="s">
        <v>135</v>
      </c>
      <c r="C72" s="269">
        <v>797</v>
      </c>
      <c r="D72" s="317"/>
      <c r="E72" s="260">
        <v>48</v>
      </c>
      <c r="F72" s="260"/>
      <c r="G72" s="270">
        <v>74</v>
      </c>
      <c r="H72" s="338"/>
      <c r="I72" s="267">
        <v>15</v>
      </c>
      <c r="J72" s="268"/>
      <c r="K72" s="265">
        <f t="shared" si="3"/>
        <v>934</v>
      </c>
      <c r="L72" s="266" t="str">
        <f t="shared" si="2"/>
        <v> </v>
      </c>
      <c r="M72" s="289"/>
      <c r="N72" s="289"/>
    </row>
    <row r="73" spans="1:14" ht="11.25">
      <c r="A73" s="264">
        <v>64</v>
      </c>
      <c r="B73" s="260" t="s">
        <v>136</v>
      </c>
      <c r="C73" s="269">
        <v>1788</v>
      </c>
      <c r="D73" s="317"/>
      <c r="E73" s="260">
        <v>0</v>
      </c>
      <c r="F73" s="260"/>
      <c r="G73" s="270">
        <v>36</v>
      </c>
      <c r="H73" s="338"/>
      <c r="I73" s="267">
        <v>30</v>
      </c>
      <c r="J73" s="268"/>
      <c r="K73" s="265">
        <f t="shared" si="3"/>
        <v>1854</v>
      </c>
      <c r="L73" s="266" t="str">
        <f t="shared" si="2"/>
        <v> </v>
      </c>
      <c r="M73" s="289"/>
      <c r="N73" s="289"/>
    </row>
    <row r="74" spans="1:14" ht="11.25">
      <c r="A74" s="264">
        <v>65</v>
      </c>
      <c r="B74" s="260" t="s">
        <v>137</v>
      </c>
      <c r="C74" s="269">
        <v>427</v>
      </c>
      <c r="D74" s="317" t="s">
        <v>180</v>
      </c>
      <c r="E74" s="260">
        <v>0</v>
      </c>
      <c r="F74" s="260" t="s">
        <v>180</v>
      </c>
      <c r="G74" s="270">
        <v>12</v>
      </c>
      <c r="H74" s="317" t="s">
        <v>180</v>
      </c>
      <c r="I74" s="260">
        <v>0</v>
      </c>
      <c r="J74" s="291" t="s">
        <v>180</v>
      </c>
      <c r="K74" s="265">
        <f t="shared" si="3"/>
        <v>439</v>
      </c>
      <c r="L74" s="266" t="str">
        <f t="shared" si="2"/>
        <v>(e)</v>
      </c>
      <c r="M74" s="289"/>
      <c r="N74" s="289"/>
    </row>
    <row r="75" spans="1:14" ht="11.25">
      <c r="A75" s="264">
        <v>66</v>
      </c>
      <c r="B75" s="260" t="s">
        <v>138</v>
      </c>
      <c r="C75" s="269">
        <v>1116</v>
      </c>
      <c r="D75" s="317"/>
      <c r="E75" s="260">
        <v>78</v>
      </c>
      <c r="F75" s="260"/>
      <c r="G75" s="270">
        <v>103</v>
      </c>
      <c r="H75" s="338"/>
      <c r="I75" s="267">
        <v>0</v>
      </c>
      <c r="J75" s="268"/>
      <c r="K75" s="265">
        <f t="shared" si="3"/>
        <v>1297</v>
      </c>
      <c r="L75" s="266" t="str">
        <f t="shared" si="2"/>
        <v> </v>
      </c>
      <c r="M75" s="289"/>
      <c r="N75" s="289"/>
    </row>
    <row r="76" spans="1:14" ht="11.25">
      <c r="A76" s="264">
        <v>67</v>
      </c>
      <c r="B76" s="260" t="s">
        <v>139</v>
      </c>
      <c r="C76" s="269">
        <v>1822</v>
      </c>
      <c r="D76" s="317"/>
      <c r="E76" s="260">
        <v>0</v>
      </c>
      <c r="F76" s="260"/>
      <c r="G76" s="270">
        <v>37</v>
      </c>
      <c r="H76" s="338"/>
      <c r="I76" s="267">
        <v>102</v>
      </c>
      <c r="J76" s="268"/>
      <c r="K76" s="265">
        <f t="shared" si="3"/>
        <v>1961</v>
      </c>
      <c r="L76" s="266" t="str">
        <f t="shared" si="2"/>
        <v> </v>
      </c>
      <c r="M76" s="289"/>
      <c r="N76" s="289"/>
    </row>
    <row r="77" spans="1:14" ht="11.25">
      <c r="A77" s="264">
        <v>68</v>
      </c>
      <c r="B77" s="260" t="s">
        <v>140</v>
      </c>
      <c r="C77" s="269">
        <v>2375</v>
      </c>
      <c r="D77" s="317"/>
      <c r="E77" s="260">
        <v>0</v>
      </c>
      <c r="F77" s="260"/>
      <c r="G77" s="270">
        <v>0</v>
      </c>
      <c r="H77" s="338"/>
      <c r="I77" s="267">
        <v>0</v>
      </c>
      <c r="J77" s="268"/>
      <c r="K77" s="265">
        <f t="shared" si="3"/>
        <v>2375</v>
      </c>
      <c r="L77" s="266" t="str">
        <f t="shared" si="2"/>
        <v> </v>
      </c>
      <c r="M77" s="289"/>
      <c r="N77" s="289"/>
    </row>
    <row r="78" spans="1:14" ht="11.25">
      <c r="A78" s="264">
        <v>69</v>
      </c>
      <c r="B78" s="260" t="s">
        <v>141</v>
      </c>
      <c r="C78" s="269">
        <v>9136</v>
      </c>
      <c r="D78" s="317" t="s">
        <v>180</v>
      </c>
      <c r="E78" s="260">
        <v>0</v>
      </c>
      <c r="F78" s="260" t="s">
        <v>180</v>
      </c>
      <c r="G78" s="270">
        <v>0</v>
      </c>
      <c r="H78" s="338" t="s">
        <v>180</v>
      </c>
      <c r="I78" s="267">
        <v>0</v>
      </c>
      <c r="J78" s="268" t="s">
        <v>180</v>
      </c>
      <c r="K78" s="265">
        <f t="shared" si="3"/>
        <v>9136</v>
      </c>
      <c r="L78" s="266" t="str">
        <f t="shared" si="2"/>
        <v>(e)</v>
      </c>
      <c r="M78" s="289"/>
      <c r="N78" s="289"/>
    </row>
    <row r="79" spans="1:14" ht="11.25">
      <c r="A79" s="264">
        <v>70</v>
      </c>
      <c r="B79" s="260" t="s">
        <v>142</v>
      </c>
      <c r="C79" s="269">
        <v>398</v>
      </c>
      <c r="D79" s="317"/>
      <c r="E79" s="260">
        <v>0</v>
      </c>
      <c r="F79" s="260"/>
      <c r="G79" s="270">
        <v>0</v>
      </c>
      <c r="H79" s="338"/>
      <c r="I79" s="267">
        <v>0</v>
      </c>
      <c r="J79" s="268"/>
      <c r="K79" s="265">
        <f t="shared" si="3"/>
        <v>398</v>
      </c>
      <c r="L79" s="266" t="str">
        <f t="shared" si="2"/>
        <v> </v>
      </c>
      <c r="M79" s="289"/>
      <c r="N79" s="289"/>
    </row>
    <row r="80" spans="1:14" ht="11.25">
      <c r="A80" s="264">
        <v>71</v>
      </c>
      <c r="B80" s="260" t="s">
        <v>143</v>
      </c>
      <c r="C80" s="269">
        <v>784</v>
      </c>
      <c r="D80" s="317"/>
      <c r="E80" s="260">
        <v>0</v>
      </c>
      <c r="F80" s="260"/>
      <c r="G80" s="270">
        <v>0</v>
      </c>
      <c r="H80" s="338"/>
      <c r="I80" s="267">
        <v>93</v>
      </c>
      <c r="J80" s="268"/>
      <c r="K80" s="265">
        <f t="shared" si="3"/>
        <v>877</v>
      </c>
      <c r="L80" s="266" t="str">
        <f t="shared" si="2"/>
        <v> </v>
      </c>
      <c r="M80" s="289"/>
      <c r="N80" s="289"/>
    </row>
    <row r="81" spans="1:14" ht="11.25">
      <c r="A81" s="264">
        <v>72</v>
      </c>
      <c r="B81" s="260" t="s">
        <v>144</v>
      </c>
      <c r="C81" s="269">
        <v>369</v>
      </c>
      <c r="D81" s="317"/>
      <c r="E81" s="260">
        <v>0</v>
      </c>
      <c r="F81" s="260"/>
      <c r="G81" s="270">
        <v>0</v>
      </c>
      <c r="H81" s="338"/>
      <c r="I81" s="267">
        <v>0</v>
      </c>
      <c r="J81" s="268"/>
      <c r="K81" s="265">
        <f t="shared" si="3"/>
        <v>369</v>
      </c>
      <c r="L81" s="266" t="str">
        <f t="shared" si="2"/>
        <v> </v>
      </c>
      <c r="M81" s="289"/>
      <c r="N81" s="289"/>
    </row>
    <row r="82" spans="1:14" ht="11.25">
      <c r="A82" s="264">
        <v>73</v>
      </c>
      <c r="B82" s="260" t="s">
        <v>145</v>
      </c>
      <c r="C82" s="269">
        <v>830</v>
      </c>
      <c r="D82" s="317"/>
      <c r="E82" s="260">
        <v>0</v>
      </c>
      <c r="F82" s="260"/>
      <c r="G82" s="270">
        <v>242</v>
      </c>
      <c r="H82" s="338"/>
      <c r="I82" s="267">
        <v>0</v>
      </c>
      <c r="J82" s="268"/>
      <c r="K82" s="265">
        <f t="shared" si="3"/>
        <v>1072</v>
      </c>
      <c r="L82" s="266" t="str">
        <f t="shared" si="2"/>
        <v> </v>
      </c>
      <c r="M82" s="289"/>
      <c r="N82" s="289"/>
    </row>
    <row r="83" spans="1:14" ht="11.25">
      <c r="A83" s="264">
        <v>74</v>
      </c>
      <c r="B83" s="260" t="s">
        <v>146</v>
      </c>
      <c r="C83" s="269">
        <v>3080</v>
      </c>
      <c r="D83" s="317"/>
      <c r="E83" s="260">
        <v>0</v>
      </c>
      <c r="F83" s="260"/>
      <c r="G83" s="270">
        <v>91</v>
      </c>
      <c r="H83" s="338"/>
      <c r="I83" s="267">
        <v>0</v>
      </c>
      <c r="J83" s="268"/>
      <c r="K83" s="265">
        <f t="shared" si="3"/>
        <v>3171</v>
      </c>
      <c r="L83" s="266" t="str">
        <f t="shared" si="2"/>
        <v> </v>
      </c>
      <c r="M83" s="289"/>
      <c r="N83" s="289"/>
    </row>
    <row r="84" spans="1:14" ht="11.25">
      <c r="A84" s="264">
        <v>75</v>
      </c>
      <c r="B84" s="260" t="s">
        <v>147</v>
      </c>
      <c r="C84" s="269">
        <v>70</v>
      </c>
      <c r="D84" s="317"/>
      <c r="E84" s="260">
        <v>0</v>
      </c>
      <c r="F84" s="260"/>
      <c r="G84" s="270">
        <v>0</v>
      </c>
      <c r="H84" s="338"/>
      <c r="I84" s="267">
        <v>0</v>
      </c>
      <c r="J84" s="268"/>
      <c r="K84" s="265">
        <f t="shared" si="3"/>
        <v>70</v>
      </c>
      <c r="L84" s="266" t="str">
        <f t="shared" si="2"/>
        <v> </v>
      </c>
      <c r="M84" s="289"/>
      <c r="N84" s="289"/>
    </row>
    <row r="85" spans="1:14" ht="11.25">
      <c r="A85" s="264">
        <v>76</v>
      </c>
      <c r="B85" s="260" t="s">
        <v>148</v>
      </c>
      <c r="C85" s="269">
        <v>1859</v>
      </c>
      <c r="D85" s="317"/>
      <c r="E85" s="260">
        <v>0</v>
      </c>
      <c r="F85" s="260"/>
      <c r="G85" s="270">
        <v>32</v>
      </c>
      <c r="H85" s="338"/>
      <c r="I85" s="267">
        <v>204</v>
      </c>
      <c r="J85" s="268"/>
      <c r="K85" s="265">
        <f t="shared" si="3"/>
        <v>2095</v>
      </c>
      <c r="L85" s="266" t="str">
        <f t="shared" si="2"/>
        <v> </v>
      </c>
      <c r="M85" s="289"/>
      <c r="N85" s="289"/>
    </row>
    <row r="86" spans="1:14" ht="11.25">
      <c r="A86" s="264">
        <v>77</v>
      </c>
      <c r="B86" s="260" t="s">
        <v>149</v>
      </c>
      <c r="C86" s="269">
        <v>1816</v>
      </c>
      <c r="D86" s="317"/>
      <c r="E86" s="260">
        <v>0</v>
      </c>
      <c r="F86" s="260"/>
      <c r="G86" s="270">
        <v>36</v>
      </c>
      <c r="H86" s="338"/>
      <c r="I86" s="267">
        <v>150</v>
      </c>
      <c r="J86" s="268"/>
      <c r="K86" s="265">
        <f t="shared" si="3"/>
        <v>2002</v>
      </c>
      <c r="L86" s="266" t="str">
        <f t="shared" si="2"/>
        <v> </v>
      </c>
      <c r="M86" s="289"/>
      <c r="N86" s="289"/>
    </row>
    <row r="87" spans="1:14" ht="11.25">
      <c r="A87" s="264">
        <v>78</v>
      </c>
      <c r="B87" s="260" t="s">
        <v>150</v>
      </c>
      <c r="C87" s="269">
        <v>2704</v>
      </c>
      <c r="D87" s="317" t="s">
        <v>180</v>
      </c>
      <c r="E87" s="260">
        <v>0</v>
      </c>
      <c r="F87" s="260" t="s">
        <v>180</v>
      </c>
      <c r="G87" s="270">
        <v>0</v>
      </c>
      <c r="H87" s="338" t="s">
        <v>180</v>
      </c>
      <c r="I87" s="267">
        <v>68</v>
      </c>
      <c r="J87" s="268" t="s">
        <v>180</v>
      </c>
      <c r="K87" s="265">
        <f t="shared" si="3"/>
        <v>2772</v>
      </c>
      <c r="L87" s="266" t="str">
        <f t="shared" si="2"/>
        <v>(e)</v>
      </c>
      <c r="M87" s="289"/>
      <c r="N87" s="289"/>
    </row>
    <row r="88" spans="1:14" ht="11.25">
      <c r="A88" s="264">
        <v>79</v>
      </c>
      <c r="B88" s="260" t="s">
        <v>151</v>
      </c>
      <c r="C88" s="269">
        <v>517</v>
      </c>
      <c r="D88" s="317"/>
      <c r="E88" s="260">
        <v>0</v>
      </c>
      <c r="F88" s="260"/>
      <c r="G88" s="270">
        <v>37</v>
      </c>
      <c r="H88" s="338"/>
      <c r="I88" s="267">
        <v>0</v>
      </c>
      <c r="J88" s="268"/>
      <c r="K88" s="265">
        <f t="shared" si="3"/>
        <v>554</v>
      </c>
      <c r="L88" s="266" t="str">
        <f t="shared" si="2"/>
        <v> </v>
      </c>
      <c r="M88" s="289"/>
      <c r="N88" s="289"/>
    </row>
    <row r="89" spans="1:14" ht="11.25">
      <c r="A89" s="264">
        <v>80</v>
      </c>
      <c r="B89" s="260" t="s">
        <v>152</v>
      </c>
      <c r="C89" s="269">
        <v>657</v>
      </c>
      <c r="D89" s="317"/>
      <c r="E89" s="260">
        <v>0</v>
      </c>
      <c r="F89" s="260"/>
      <c r="G89" s="270">
        <v>390</v>
      </c>
      <c r="H89" s="338"/>
      <c r="I89" s="267">
        <v>25</v>
      </c>
      <c r="J89" s="268"/>
      <c r="K89" s="265">
        <f t="shared" si="3"/>
        <v>1072</v>
      </c>
      <c r="L89" s="266" t="str">
        <f t="shared" si="2"/>
        <v> </v>
      </c>
      <c r="M89" s="289"/>
      <c r="N89" s="289"/>
    </row>
    <row r="90" spans="1:14" ht="11.25">
      <c r="A90" s="264">
        <v>81</v>
      </c>
      <c r="B90" s="260" t="s">
        <v>153</v>
      </c>
      <c r="C90" s="269">
        <v>1254</v>
      </c>
      <c r="D90" s="317"/>
      <c r="E90" s="260">
        <v>0</v>
      </c>
      <c r="F90" s="260"/>
      <c r="G90" s="270">
        <v>0</v>
      </c>
      <c r="H90" s="338"/>
      <c r="I90" s="267">
        <v>0</v>
      </c>
      <c r="J90" s="268"/>
      <c r="K90" s="265">
        <f t="shared" si="3"/>
        <v>1254</v>
      </c>
      <c r="L90" s="266" t="str">
        <f t="shared" si="2"/>
        <v> </v>
      </c>
      <c r="M90" s="289"/>
      <c r="N90" s="289"/>
    </row>
    <row r="91" spans="1:14" ht="11.25">
      <c r="A91" s="264">
        <v>82</v>
      </c>
      <c r="B91" s="260" t="s">
        <v>154</v>
      </c>
      <c r="C91" s="269">
        <v>493</v>
      </c>
      <c r="D91" s="317"/>
      <c r="E91" s="260">
        <v>0</v>
      </c>
      <c r="F91" s="260"/>
      <c r="G91" s="270">
        <v>0</v>
      </c>
      <c r="H91" s="338"/>
      <c r="I91" s="267">
        <v>10</v>
      </c>
      <c r="J91" s="268"/>
      <c r="K91" s="265">
        <f t="shared" si="3"/>
        <v>503</v>
      </c>
      <c r="L91" s="266" t="str">
        <f t="shared" si="2"/>
        <v> </v>
      </c>
      <c r="M91" s="289"/>
      <c r="N91" s="289"/>
    </row>
    <row r="92" spans="1:14" ht="11.25">
      <c r="A92" s="264">
        <v>83</v>
      </c>
      <c r="B92" s="260" t="s">
        <v>155</v>
      </c>
      <c r="C92" s="269">
        <v>3261</v>
      </c>
      <c r="D92" s="317"/>
      <c r="E92" s="260">
        <v>0</v>
      </c>
      <c r="F92" s="260"/>
      <c r="G92" s="270">
        <v>543</v>
      </c>
      <c r="H92" s="338"/>
      <c r="I92" s="267">
        <v>310</v>
      </c>
      <c r="J92" s="268"/>
      <c r="K92" s="265">
        <f t="shared" si="3"/>
        <v>4114</v>
      </c>
      <c r="L92" s="266" t="str">
        <f t="shared" si="2"/>
        <v> </v>
      </c>
      <c r="M92" s="289"/>
      <c r="N92" s="289"/>
    </row>
    <row r="93" spans="1:14" ht="11.25">
      <c r="A93" s="264">
        <v>84</v>
      </c>
      <c r="B93" s="260" t="s">
        <v>156</v>
      </c>
      <c r="C93" s="269">
        <v>2136</v>
      </c>
      <c r="D93" s="317"/>
      <c r="E93" s="260">
        <v>0</v>
      </c>
      <c r="F93" s="260"/>
      <c r="G93" s="270">
        <v>0</v>
      </c>
      <c r="H93" s="338"/>
      <c r="I93" s="267">
        <v>0</v>
      </c>
      <c r="J93" s="268"/>
      <c r="K93" s="265">
        <f t="shared" si="3"/>
        <v>2136</v>
      </c>
      <c r="L93" s="266" t="str">
        <f t="shared" si="2"/>
        <v> </v>
      </c>
      <c r="M93" s="289"/>
      <c r="N93" s="289"/>
    </row>
    <row r="94" spans="1:14" ht="11.25">
      <c r="A94" s="264">
        <v>85</v>
      </c>
      <c r="B94" s="260" t="s">
        <v>157</v>
      </c>
      <c r="C94" s="269">
        <v>766</v>
      </c>
      <c r="D94" s="317"/>
      <c r="E94" s="260">
        <v>0</v>
      </c>
      <c r="F94" s="260"/>
      <c r="G94" s="270">
        <v>0</v>
      </c>
      <c r="H94" s="338"/>
      <c r="I94" s="267">
        <v>0</v>
      </c>
      <c r="J94" s="268"/>
      <c r="K94" s="265">
        <f t="shared" si="3"/>
        <v>766</v>
      </c>
      <c r="L94" s="266" t="str">
        <f t="shared" si="2"/>
        <v> </v>
      </c>
      <c r="M94" s="289"/>
      <c r="N94" s="289"/>
    </row>
    <row r="95" spans="1:14" ht="11.25">
      <c r="A95" s="264">
        <v>86</v>
      </c>
      <c r="B95" s="260" t="s">
        <v>158</v>
      </c>
      <c r="C95" s="269">
        <v>712</v>
      </c>
      <c r="D95" s="317"/>
      <c r="E95" s="260">
        <v>0</v>
      </c>
      <c r="F95" s="260"/>
      <c r="G95" s="270">
        <v>300</v>
      </c>
      <c r="H95" s="338"/>
      <c r="I95" s="267">
        <v>247</v>
      </c>
      <c r="J95" s="268"/>
      <c r="K95" s="265">
        <f t="shared" si="3"/>
        <v>1259</v>
      </c>
      <c r="L95" s="266" t="str">
        <f t="shared" si="2"/>
        <v> </v>
      </c>
      <c r="M95" s="289"/>
      <c r="N95" s="289"/>
    </row>
    <row r="96" spans="1:14" ht="11.25">
      <c r="A96" s="264">
        <v>87</v>
      </c>
      <c r="B96" s="260" t="s">
        <v>159</v>
      </c>
      <c r="C96" s="269">
        <v>818</v>
      </c>
      <c r="D96" s="317"/>
      <c r="E96" s="260">
        <v>45</v>
      </c>
      <c r="F96" s="260"/>
      <c r="G96" s="270">
        <v>303</v>
      </c>
      <c r="H96" s="338"/>
      <c r="I96" s="267">
        <v>0</v>
      </c>
      <c r="J96" s="268"/>
      <c r="K96" s="265">
        <f t="shared" si="3"/>
        <v>1166</v>
      </c>
      <c r="L96" s="266" t="str">
        <f t="shared" si="2"/>
        <v> </v>
      </c>
      <c r="M96" s="289"/>
      <c r="N96" s="289"/>
    </row>
    <row r="97" spans="1:14" ht="11.25">
      <c r="A97" s="264">
        <v>88</v>
      </c>
      <c r="B97" s="260" t="s">
        <v>160</v>
      </c>
      <c r="C97" s="269">
        <v>595</v>
      </c>
      <c r="D97" s="317"/>
      <c r="E97" s="260">
        <v>0</v>
      </c>
      <c r="F97" s="260"/>
      <c r="G97" s="270">
        <v>0</v>
      </c>
      <c r="H97" s="338"/>
      <c r="I97" s="267">
        <v>0</v>
      </c>
      <c r="J97" s="268"/>
      <c r="K97" s="265">
        <f t="shared" si="3"/>
        <v>595</v>
      </c>
      <c r="L97" s="266" t="str">
        <f t="shared" si="2"/>
        <v> </v>
      </c>
      <c r="M97" s="289"/>
      <c r="N97" s="289"/>
    </row>
    <row r="98" spans="1:14" ht="11.25">
      <c r="A98" s="264">
        <v>89</v>
      </c>
      <c r="B98" s="260" t="s">
        <v>161</v>
      </c>
      <c r="C98" s="269">
        <v>431</v>
      </c>
      <c r="D98" s="317"/>
      <c r="E98" s="260">
        <v>36</v>
      </c>
      <c r="F98" s="260"/>
      <c r="G98" s="270">
        <v>17</v>
      </c>
      <c r="H98" s="338"/>
      <c r="I98" s="267">
        <v>0</v>
      </c>
      <c r="J98" s="268"/>
      <c r="K98" s="265">
        <f t="shared" si="3"/>
        <v>484</v>
      </c>
      <c r="L98" s="266" t="str">
        <f t="shared" si="2"/>
        <v> </v>
      </c>
      <c r="M98" s="289"/>
      <c r="N98" s="289"/>
    </row>
    <row r="99" spans="1:14" ht="11.25">
      <c r="A99" s="264">
        <v>90</v>
      </c>
      <c r="B99" s="260" t="s">
        <v>162</v>
      </c>
      <c r="C99" s="269">
        <v>145</v>
      </c>
      <c r="D99" s="317"/>
      <c r="E99" s="260">
        <v>0</v>
      </c>
      <c r="F99" s="260"/>
      <c r="G99" s="270">
        <v>16</v>
      </c>
      <c r="H99" s="317"/>
      <c r="I99" s="260">
        <v>0</v>
      </c>
      <c r="J99" s="291"/>
      <c r="K99" s="265">
        <f t="shared" si="3"/>
        <v>161</v>
      </c>
      <c r="L99" s="266" t="str">
        <f t="shared" si="2"/>
        <v> </v>
      </c>
      <c r="M99" s="289"/>
      <c r="N99" s="289"/>
    </row>
    <row r="100" spans="1:14" ht="11.25">
      <c r="A100" s="264">
        <v>91</v>
      </c>
      <c r="B100" s="260" t="s">
        <v>163</v>
      </c>
      <c r="C100" s="269">
        <v>1272</v>
      </c>
      <c r="D100" s="317"/>
      <c r="E100" s="260">
        <v>0</v>
      </c>
      <c r="F100" s="260"/>
      <c r="G100" s="270">
        <v>152</v>
      </c>
      <c r="H100" s="338"/>
      <c r="I100" s="267">
        <v>280</v>
      </c>
      <c r="J100" s="268"/>
      <c r="K100" s="265">
        <f t="shared" si="3"/>
        <v>1704</v>
      </c>
      <c r="L100" s="266" t="str">
        <f t="shared" si="2"/>
        <v> </v>
      </c>
      <c r="M100" s="289"/>
      <c r="N100" s="289"/>
    </row>
    <row r="101" spans="1:14" ht="11.25">
      <c r="A101" s="264">
        <v>92</v>
      </c>
      <c r="B101" s="260" t="s">
        <v>164</v>
      </c>
      <c r="C101" s="269">
        <v>5949</v>
      </c>
      <c r="D101" s="317"/>
      <c r="E101" s="260">
        <v>60</v>
      </c>
      <c r="F101" s="260"/>
      <c r="G101" s="270">
        <v>0</v>
      </c>
      <c r="H101" s="338"/>
      <c r="I101" s="267">
        <v>19</v>
      </c>
      <c r="J101" s="268"/>
      <c r="K101" s="265">
        <f t="shared" si="3"/>
        <v>6028</v>
      </c>
      <c r="L101" s="266" t="str">
        <f t="shared" si="2"/>
        <v> </v>
      </c>
      <c r="M101" s="289"/>
      <c r="N101" s="289"/>
    </row>
    <row r="102" spans="1:14" ht="11.25">
      <c r="A102" s="264">
        <v>93</v>
      </c>
      <c r="B102" s="260" t="s">
        <v>165</v>
      </c>
      <c r="C102" s="269">
        <v>2342</v>
      </c>
      <c r="D102" s="317"/>
      <c r="E102" s="260">
        <v>130</v>
      </c>
      <c r="F102" s="260"/>
      <c r="G102" s="270">
        <v>16</v>
      </c>
      <c r="H102" s="338"/>
      <c r="I102" s="267">
        <v>888</v>
      </c>
      <c r="J102" s="268"/>
      <c r="K102" s="265">
        <f t="shared" si="3"/>
        <v>3376</v>
      </c>
      <c r="L102" s="266" t="str">
        <f t="shared" si="2"/>
        <v> </v>
      </c>
      <c r="M102" s="289"/>
      <c r="N102" s="289"/>
    </row>
    <row r="103" spans="1:14" ht="11.25">
      <c r="A103" s="264">
        <v>94</v>
      </c>
      <c r="B103" s="260" t="s">
        <v>166</v>
      </c>
      <c r="C103" s="269">
        <v>1717</v>
      </c>
      <c r="D103" s="317"/>
      <c r="E103" s="260">
        <v>0</v>
      </c>
      <c r="F103" s="260"/>
      <c r="G103" s="270">
        <v>75</v>
      </c>
      <c r="H103" s="338"/>
      <c r="I103" s="267">
        <v>400</v>
      </c>
      <c r="J103" s="268"/>
      <c r="K103" s="265">
        <f t="shared" si="3"/>
        <v>2192</v>
      </c>
      <c r="L103" s="266" t="str">
        <f t="shared" si="2"/>
        <v> </v>
      </c>
      <c r="M103" s="289"/>
      <c r="N103" s="289"/>
    </row>
    <row r="104" spans="1:14" ht="11.25">
      <c r="A104" s="271">
        <v>95</v>
      </c>
      <c r="B104" s="272" t="s">
        <v>167</v>
      </c>
      <c r="C104" s="277">
        <v>1336</v>
      </c>
      <c r="D104" s="318"/>
      <c r="E104" s="272">
        <v>0</v>
      </c>
      <c r="F104" s="272"/>
      <c r="G104" s="278">
        <v>66</v>
      </c>
      <c r="H104" s="339"/>
      <c r="I104" s="275">
        <v>102</v>
      </c>
      <c r="J104" s="276"/>
      <c r="K104" s="273">
        <f t="shared" si="3"/>
        <v>1504</v>
      </c>
      <c r="L104" s="274" t="str">
        <f t="shared" si="2"/>
        <v> </v>
      </c>
      <c r="M104" s="289"/>
      <c r="N104" s="289"/>
    </row>
    <row r="105" spans="1:14" ht="11.25">
      <c r="A105" s="264">
        <v>971</v>
      </c>
      <c r="B105" s="260" t="s">
        <v>168</v>
      </c>
      <c r="C105" s="269">
        <v>0</v>
      </c>
      <c r="D105" s="317"/>
      <c r="E105" s="260">
        <v>0</v>
      </c>
      <c r="F105" s="260"/>
      <c r="G105" s="270">
        <v>0</v>
      </c>
      <c r="H105" s="338"/>
      <c r="I105" s="267">
        <v>0</v>
      </c>
      <c r="J105" s="268"/>
      <c r="K105" s="265">
        <f t="shared" si="3"/>
        <v>0</v>
      </c>
      <c r="L105" s="266" t="str">
        <f t="shared" si="2"/>
        <v> </v>
      </c>
      <c r="M105" s="289"/>
      <c r="N105" s="289"/>
    </row>
    <row r="106" spans="1:14" ht="11.25">
      <c r="A106" s="264">
        <v>972</v>
      </c>
      <c r="B106" s="260" t="s">
        <v>169</v>
      </c>
      <c r="C106" s="269">
        <v>535</v>
      </c>
      <c r="D106" s="317"/>
      <c r="E106" s="260">
        <v>0</v>
      </c>
      <c r="F106" s="260"/>
      <c r="G106" s="270">
        <v>0</v>
      </c>
      <c r="H106" s="338"/>
      <c r="I106" s="267">
        <v>20</v>
      </c>
      <c r="J106" s="268"/>
      <c r="K106" s="265">
        <f t="shared" si="3"/>
        <v>555</v>
      </c>
      <c r="L106" s="266" t="str">
        <f t="shared" si="2"/>
        <v> </v>
      </c>
      <c r="M106" s="289"/>
      <c r="N106" s="289"/>
    </row>
    <row r="107" spans="1:14" ht="11.25">
      <c r="A107" s="264">
        <v>973</v>
      </c>
      <c r="B107" s="260" t="s">
        <v>170</v>
      </c>
      <c r="C107" s="269">
        <v>564</v>
      </c>
      <c r="D107" s="317"/>
      <c r="E107" s="260">
        <v>0</v>
      </c>
      <c r="F107" s="260"/>
      <c r="G107" s="270">
        <v>0</v>
      </c>
      <c r="H107" s="317"/>
      <c r="I107" s="260">
        <v>0</v>
      </c>
      <c r="J107" s="291"/>
      <c r="K107" s="265">
        <f t="shared" si="3"/>
        <v>564</v>
      </c>
      <c r="L107" s="266" t="str">
        <f t="shared" si="2"/>
        <v> </v>
      </c>
      <c r="M107" s="289"/>
      <c r="N107" s="289"/>
    </row>
    <row r="108" spans="1:14" ht="11.25">
      <c r="A108" s="271">
        <v>974</v>
      </c>
      <c r="B108" s="272" t="s">
        <v>171</v>
      </c>
      <c r="C108" s="277">
        <v>174</v>
      </c>
      <c r="D108" s="318"/>
      <c r="E108" s="272">
        <v>0</v>
      </c>
      <c r="F108" s="272"/>
      <c r="G108" s="278">
        <v>0</v>
      </c>
      <c r="H108" s="339"/>
      <c r="I108" s="275">
        <v>170</v>
      </c>
      <c r="J108" s="276"/>
      <c r="K108" s="273">
        <f t="shared" si="3"/>
        <v>344</v>
      </c>
      <c r="L108" s="274" t="str">
        <f t="shared" si="2"/>
        <v> </v>
      </c>
      <c r="M108" s="289"/>
      <c r="N108" s="289"/>
    </row>
    <row r="109" spans="7:10" ht="11.25">
      <c r="G109" s="260"/>
      <c r="H109" s="291"/>
      <c r="I109" s="291"/>
      <c r="J109" s="291"/>
    </row>
    <row r="110" spans="1:13" ht="11.25">
      <c r="A110" s="554" t="s">
        <v>172</v>
      </c>
      <c r="B110" s="555"/>
      <c r="C110" s="292">
        <f>SUM(C5:C57,C62:C104)</f>
        <v>120094</v>
      </c>
      <c r="D110" s="296"/>
      <c r="E110" s="294">
        <f>SUM(E5:E57,E62:E104)</f>
        <v>2310</v>
      </c>
      <c r="F110" s="332"/>
      <c r="G110" s="292">
        <f>SUM(G5:G57,G62:G104)</f>
        <v>5440</v>
      </c>
      <c r="H110" s="296"/>
      <c r="I110" s="294">
        <f>SUM(I5:I57,I62:I104)</f>
        <v>8747</v>
      </c>
      <c r="J110" s="332"/>
      <c r="K110" s="292">
        <f>SUM(K5:K57,K62:K104)</f>
        <v>136591</v>
      </c>
      <c r="L110" s="296"/>
      <c r="M110" s="289"/>
    </row>
    <row r="111" spans="1:13" ht="12.75" customHeight="1">
      <c r="A111" s="556" t="s">
        <v>173</v>
      </c>
      <c r="B111" s="557"/>
      <c r="C111" s="265">
        <f>SUM(C105:C108)</f>
        <v>1273</v>
      </c>
      <c r="D111" s="266"/>
      <c r="E111" s="298">
        <f>SUM(E105:E108)</f>
        <v>0</v>
      </c>
      <c r="F111" s="268"/>
      <c r="G111" s="265">
        <f>SUM(G105:G108)</f>
        <v>0</v>
      </c>
      <c r="H111" s="266"/>
      <c r="I111" s="298">
        <f>SUM(I105:I108)</f>
        <v>190</v>
      </c>
      <c r="J111" s="268"/>
      <c r="K111" s="265">
        <f>SUM(K105:K108)</f>
        <v>1463</v>
      </c>
      <c r="L111" s="266"/>
      <c r="M111" s="289"/>
    </row>
    <row r="112" spans="1:13" ht="11.25">
      <c r="A112" s="558" t="s">
        <v>174</v>
      </c>
      <c r="B112" s="559"/>
      <c r="C112" s="273">
        <f>C110+C111</f>
        <v>121367</v>
      </c>
      <c r="D112" s="343"/>
      <c r="E112" s="300">
        <f>E110+E111</f>
        <v>2310</v>
      </c>
      <c r="F112" s="342"/>
      <c r="G112" s="273">
        <f>G110+G111</f>
        <v>5440</v>
      </c>
      <c r="H112" s="274"/>
      <c r="I112" s="300">
        <f>I110+I111</f>
        <v>8937</v>
      </c>
      <c r="J112" s="276"/>
      <c r="K112" s="273">
        <f>K110+K111</f>
        <v>138054</v>
      </c>
      <c r="L112" s="343"/>
      <c r="M112" s="289"/>
    </row>
    <row r="113" spans="1:10" ht="11.25">
      <c r="A113" s="549" t="s">
        <v>181</v>
      </c>
      <c r="B113" s="549"/>
      <c r="C113" s="260"/>
      <c r="D113" s="291"/>
      <c r="E113" s="291"/>
      <c r="F113" s="291"/>
      <c r="G113" s="260"/>
      <c r="H113" s="291"/>
      <c r="I113" s="291"/>
      <c r="J113" s="291"/>
    </row>
    <row r="114" spans="1:10" ht="11.25">
      <c r="A114" s="260"/>
      <c r="B114" s="302"/>
      <c r="C114" s="302"/>
      <c r="D114" s="303"/>
      <c r="E114" s="303"/>
      <c r="F114" s="303"/>
      <c r="G114" s="304"/>
      <c r="H114" s="305"/>
      <c r="I114" s="305"/>
      <c r="J114" s="305"/>
    </row>
    <row r="115" spans="1:10" ht="11.25">
      <c r="A115" s="260"/>
      <c r="B115" s="302"/>
      <c r="C115" s="302"/>
      <c r="D115" s="303"/>
      <c r="E115" s="303"/>
      <c r="F115" s="303"/>
      <c r="G115" s="302"/>
      <c r="H115" s="303"/>
      <c r="I115" s="303"/>
      <c r="J115" s="303"/>
    </row>
    <row r="116" spans="1:10" ht="11.25">
      <c r="A116" s="260"/>
      <c r="B116" s="260"/>
      <c r="C116" s="260"/>
      <c r="D116" s="291"/>
      <c r="E116" s="291"/>
      <c r="F116" s="291"/>
      <c r="G116" s="260"/>
      <c r="H116" s="291"/>
      <c r="I116" s="291"/>
      <c r="J116" s="291"/>
    </row>
    <row r="117" spans="1:10" ht="11.25">
      <c r="A117" s="260"/>
      <c r="B117" s="260"/>
      <c r="C117" s="260"/>
      <c r="D117" s="291"/>
      <c r="E117" s="291"/>
      <c r="F117" s="291"/>
      <c r="G117" s="280"/>
      <c r="H117" s="291"/>
      <c r="I117" s="291"/>
      <c r="J117" s="291"/>
    </row>
    <row r="118" spans="1:10" ht="11.25">
      <c r="A118" s="260"/>
      <c r="B118" s="260"/>
      <c r="C118" s="260"/>
      <c r="D118" s="291"/>
      <c r="E118" s="291"/>
      <c r="F118" s="291"/>
      <c r="G118" s="280"/>
      <c r="H118" s="291"/>
      <c r="I118" s="291"/>
      <c r="J118" s="291"/>
    </row>
    <row r="119" spans="1:10" ht="11.25">
      <c r="A119" s="260"/>
      <c r="B119" s="260"/>
      <c r="C119" s="260"/>
      <c r="D119" s="291"/>
      <c r="E119" s="291"/>
      <c r="F119" s="291"/>
      <c r="G119" s="280"/>
      <c r="H119" s="291"/>
      <c r="I119" s="291"/>
      <c r="J119" s="291"/>
    </row>
    <row r="120" spans="1:10" ht="11.25">
      <c r="A120" s="260"/>
      <c r="B120" s="260"/>
      <c r="C120" s="260"/>
      <c r="D120" s="291"/>
      <c r="E120" s="291"/>
      <c r="F120" s="291"/>
      <c r="G120" s="280"/>
      <c r="H120" s="291"/>
      <c r="I120" s="291"/>
      <c r="J120" s="291"/>
    </row>
    <row r="121" spans="1:10" ht="11.25">
      <c r="A121" s="260"/>
      <c r="B121" s="260"/>
      <c r="C121" s="260"/>
      <c r="D121" s="291"/>
      <c r="E121" s="291"/>
      <c r="F121" s="291"/>
      <c r="G121" s="280"/>
      <c r="H121" s="291"/>
      <c r="I121" s="291"/>
      <c r="J121" s="291"/>
    </row>
    <row r="122" spans="1:10" ht="11.25">
      <c r="A122" s="260"/>
      <c r="B122" s="260"/>
      <c r="C122" s="260"/>
      <c r="D122" s="291"/>
      <c r="E122" s="291"/>
      <c r="F122" s="291"/>
      <c r="G122" s="280"/>
      <c r="H122" s="291"/>
      <c r="I122" s="291"/>
      <c r="J122" s="291"/>
    </row>
    <row r="123" spans="1:10" ht="11.25">
      <c r="A123" s="260"/>
      <c r="B123" s="260"/>
      <c r="C123" s="260"/>
      <c r="D123" s="291"/>
      <c r="E123" s="291"/>
      <c r="F123" s="291"/>
      <c r="G123" s="280"/>
      <c r="H123" s="291"/>
      <c r="I123" s="291"/>
      <c r="J123" s="291"/>
    </row>
    <row r="124" spans="1:10" ht="11.25">
      <c r="A124" s="260"/>
      <c r="B124" s="260"/>
      <c r="C124" s="260"/>
      <c r="D124" s="291"/>
      <c r="E124" s="291"/>
      <c r="F124" s="291"/>
      <c r="G124" s="280"/>
      <c r="H124" s="291"/>
      <c r="I124" s="291"/>
      <c r="J124" s="291"/>
    </row>
    <row r="125" spans="1:10" ht="11.25">
      <c r="A125" s="260"/>
      <c r="B125" s="260"/>
      <c r="C125" s="260"/>
      <c r="D125" s="291"/>
      <c r="E125" s="291"/>
      <c r="F125" s="291"/>
      <c r="G125" s="280"/>
      <c r="H125" s="291"/>
      <c r="I125" s="291"/>
      <c r="J125" s="291"/>
    </row>
    <row r="126" spans="1:10" ht="11.25">
      <c r="A126" s="260"/>
      <c r="B126" s="260"/>
      <c r="C126" s="260"/>
      <c r="D126" s="291"/>
      <c r="E126" s="291"/>
      <c r="F126" s="291"/>
      <c r="G126" s="280"/>
      <c r="H126" s="291"/>
      <c r="I126" s="291"/>
      <c r="J126" s="291"/>
    </row>
    <row r="127" spans="1:10" ht="11.25">
      <c r="A127" s="260"/>
      <c r="B127" s="260"/>
      <c r="C127" s="260"/>
      <c r="D127" s="291"/>
      <c r="E127" s="291"/>
      <c r="F127" s="291"/>
      <c r="G127" s="280"/>
      <c r="H127" s="291"/>
      <c r="I127" s="291"/>
      <c r="J127" s="291"/>
    </row>
    <row r="128" spans="1:10" ht="11.25">
      <c r="A128" s="260"/>
      <c r="B128" s="260"/>
      <c r="C128" s="260"/>
      <c r="D128" s="291"/>
      <c r="E128" s="291"/>
      <c r="F128" s="291"/>
      <c r="G128" s="280"/>
      <c r="H128" s="291"/>
      <c r="I128" s="291"/>
      <c r="J128" s="291"/>
    </row>
    <row r="129" spans="1:10" ht="11.25">
      <c r="A129" s="260"/>
      <c r="B129" s="260"/>
      <c r="C129" s="260"/>
      <c r="D129" s="291"/>
      <c r="E129" s="291"/>
      <c r="F129" s="291"/>
      <c r="G129" s="280"/>
      <c r="H129" s="291"/>
      <c r="I129" s="291"/>
      <c r="J129" s="291"/>
    </row>
    <row r="130" spans="1:10" ht="11.25">
      <c r="A130" s="260"/>
      <c r="B130" s="260"/>
      <c r="C130" s="260"/>
      <c r="D130" s="291"/>
      <c r="E130" s="291"/>
      <c r="F130" s="291"/>
      <c r="G130" s="280"/>
      <c r="H130" s="291"/>
      <c r="I130" s="291"/>
      <c r="J130" s="291"/>
    </row>
    <row r="131" spans="1:10" ht="11.25">
      <c r="A131" s="260"/>
      <c r="B131" s="260"/>
      <c r="C131" s="260"/>
      <c r="D131" s="291"/>
      <c r="E131" s="291"/>
      <c r="F131" s="291"/>
      <c r="G131" s="280"/>
      <c r="H131" s="291"/>
      <c r="I131" s="291"/>
      <c r="J131" s="291"/>
    </row>
    <row r="132" spans="1:10" ht="11.25">
      <c r="A132" s="260"/>
      <c r="B132" s="260"/>
      <c r="C132" s="260"/>
      <c r="D132" s="291"/>
      <c r="E132" s="291"/>
      <c r="F132" s="291"/>
      <c r="G132" s="280"/>
      <c r="H132" s="291"/>
      <c r="I132" s="291"/>
      <c r="J132" s="291"/>
    </row>
    <row r="133" spans="1:10" ht="11.25">
      <c r="A133" s="260"/>
      <c r="B133" s="260"/>
      <c r="C133" s="260"/>
      <c r="D133" s="291"/>
      <c r="E133" s="291"/>
      <c r="F133" s="291"/>
      <c r="G133" s="280"/>
      <c r="H133" s="291"/>
      <c r="I133" s="291"/>
      <c r="J133" s="291"/>
    </row>
    <row r="134" spans="1:10" ht="11.25">
      <c r="A134" s="260"/>
      <c r="B134" s="260"/>
      <c r="C134" s="260"/>
      <c r="D134" s="291"/>
      <c r="E134" s="291"/>
      <c r="F134" s="291"/>
      <c r="G134" s="280"/>
      <c r="H134" s="291"/>
      <c r="I134" s="291"/>
      <c r="J134" s="291"/>
    </row>
    <row r="135" spans="1:10" ht="11.25">
      <c r="A135" s="260"/>
      <c r="B135" s="260"/>
      <c r="C135" s="260"/>
      <c r="D135" s="291"/>
      <c r="E135" s="291"/>
      <c r="F135" s="291"/>
      <c r="G135" s="280"/>
      <c r="H135" s="291"/>
      <c r="I135" s="291"/>
      <c r="J135" s="291"/>
    </row>
    <row r="136" spans="1:10" ht="11.25">
      <c r="A136" s="260"/>
      <c r="B136" s="260"/>
      <c r="C136" s="260"/>
      <c r="D136" s="291"/>
      <c r="E136" s="291"/>
      <c r="F136" s="291"/>
      <c r="G136" s="280"/>
      <c r="H136" s="291"/>
      <c r="I136" s="291"/>
      <c r="J136" s="291"/>
    </row>
    <row r="137" spans="1:10" ht="11.25">
      <c r="A137" s="260"/>
      <c r="B137" s="260"/>
      <c r="C137" s="260"/>
      <c r="D137" s="291"/>
      <c r="E137" s="291"/>
      <c r="F137" s="291"/>
      <c r="G137" s="280"/>
      <c r="H137" s="291"/>
      <c r="I137" s="291"/>
      <c r="J137" s="291"/>
    </row>
    <row r="138" spans="1:10" ht="11.25">
      <c r="A138" s="260"/>
      <c r="B138" s="260"/>
      <c r="C138" s="260"/>
      <c r="D138" s="291"/>
      <c r="E138" s="291"/>
      <c r="F138" s="291"/>
      <c r="G138" s="280"/>
      <c r="H138" s="291"/>
      <c r="I138" s="291"/>
      <c r="J138" s="291"/>
    </row>
    <row r="139" spans="1:10" ht="11.25">
      <c r="A139" s="260"/>
      <c r="B139" s="260"/>
      <c r="C139" s="260"/>
      <c r="D139" s="291"/>
      <c r="E139" s="291"/>
      <c r="F139" s="291"/>
      <c r="G139" s="260"/>
      <c r="H139" s="291"/>
      <c r="I139" s="291"/>
      <c r="J139" s="291"/>
    </row>
    <row r="140" spans="1:10" ht="11.25">
      <c r="A140" s="260"/>
      <c r="B140" s="260"/>
      <c r="C140" s="260"/>
      <c r="D140" s="291"/>
      <c r="E140" s="291"/>
      <c r="F140" s="291"/>
      <c r="G140" s="260"/>
      <c r="H140" s="291"/>
      <c r="I140" s="291"/>
      <c r="J140" s="291"/>
    </row>
    <row r="141" spans="1:10" ht="11.25">
      <c r="A141" s="260"/>
      <c r="B141" s="260"/>
      <c r="C141" s="260"/>
      <c r="D141" s="291"/>
      <c r="E141" s="291"/>
      <c r="F141" s="291"/>
      <c r="G141" s="260"/>
      <c r="H141" s="291"/>
      <c r="I141" s="291"/>
      <c r="J141" s="291"/>
    </row>
    <row r="142" spans="1:10" ht="11.25">
      <c r="A142" s="260"/>
      <c r="B142" s="260"/>
      <c r="C142" s="260"/>
      <c r="D142" s="291"/>
      <c r="E142" s="291"/>
      <c r="F142" s="291"/>
      <c r="G142" s="260"/>
      <c r="H142" s="291"/>
      <c r="I142" s="291"/>
      <c r="J142" s="291"/>
    </row>
    <row r="143" spans="1:10" ht="11.25">
      <c r="A143" s="260"/>
      <c r="B143" s="260"/>
      <c r="C143" s="260"/>
      <c r="D143" s="291"/>
      <c r="E143" s="291"/>
      <c r="F143" s="291"/>
      <c r="G143" s="260"/>
      <c r="H143" s="291"/>
      <c r="I143" s="291"/>
      <c r="J143" s="291"/>
    </row>
    <row r="144" spans="1:10" ht="11.25">
      <c r="A144" s="260"/>
      <c r="B144" s="260"/>
      <c r="C144" s="260"/>
      <c r="D144" s="291"/>
      <c r="E144" s="291"/>
      <c r="F144" s="291"/>
      <c r="G144" s="267"/>
      <c r="H144" s="268"/>
      <c r="I144" s="268"/>
      <c r="J144" s="268"/>
    </row>
    <row r="145" spans="8:10" ht="11.25">
      <c r="H145" s="291"/>
      <c r="I145" s="291"/>
      <c r="J145" s="291"/>
    </row>
    <row r="146" spans="8:10" ht="11.25">
      <c r="H146" s="291"/>
      <c r="I146" s="291"/>
      <c r="J146" s="291"/>
    </row>
    <row r="147" spans="8:10" ht="11.25">
      <c r="H147" s="291"/>
      <c r="I147" s="291"/>
      <c r="J147" s="291"/>
    </row>
    <row r="148" spans="8:10" ht="11.25">
      <c r="H148" s="291"/>
      <c r="I148" s="291"/>
      <c r="J148" s="291"/>
    </row>
    <row r="149" spans="8:10" ht="11.25">
      <c r="H149" s="291"/>
      <c r="I149" s="291"/>
      <c r="J149" s="291"/>
    </row>
    <row r="150" spans="8:10" ht="11.25">
      <c r="H150" s="291"/>
      <c r="I150" s="291"/>
      <c r="J150" s="291"/>
    </row>
    <row r="151" spans="8:10" ht="11.25">
      <c r="H151" s="291"/>
      <c r="I151" s="291"/>
      <c r="J151" s="291"/>
    </row>
    <row r="152" spans="8:10" ht="11.25">
      <c r="H152" s="291"/>
      <c r="I152" s="291"/>
      <c r="J152" s="291"/>
    </row>
    <row r="153" spans="8:10" ht="11.25">
      <c r="H153" s="291"/>
      <c r="I153" s="291"/>
      <c r="J153" s="291"/>
    </row>
    <row r="154" spans="8:10" ht="11.25">
      <c r="H154" s="291"/>
      <c r="I154" s="291"/>
      <c r="J154" s="291"/>
    </row>
    <row r="155" spans="8:10" ht="11.25">
      <c r="H155" s="291"/>
      <c r="I155" s="291"/>
      <c r="J155" s="291"/>
    </row>
    <row r="156" spans="8:10" ht="11.25">
      <c r="H156" s="291"/>
      <c r="I156" s="291"/>
      <c r="J156" s="291"/>
    </row>
    <row r="157" spans="8:10" ht="11.25">
      <c r="H157" s="291"/>
      <c r="I157" s="291"/>
      <c r="J157" s="291"/>
    </row>
    <row r="158" spans="8:10" ht="11.25">
      <c r="H158" s="291"/>
      <c r="I158" s="291"/>
      <c r="J158" s="291"/>
    </row>
    <row r="159" spans="8:10" ht="11.25">
      <c r="H159" s="291"/>
      <c r="I159" s="291"/>
      <c r="J159" s="291"/>
    </row>
    <row r="160" spans="8:10" ht="11.25">
      <c r="H160" s="291"/>
      <c r="I160" s="291"/>
      <c r="J160" s="291"/>
    </row>
    <row r="161" spans="8:10" ht="11.25">
      <c r="H161" s="291"/>
      <c r="I161" s="291"/>
      <c r="J161" s="291"/>
    </row>
    <row r="162" spans="8:10" ht="11.25">
      <c r="H162" s="291"/>
      <c r="I162" s="291"/>
      <c r="J162" s="291"/>
    </row>
    <row r="163" spans="8:10" ht="11.25">
      <c r="H163" s="291"/>
      <c r="I163" s="291"/>
      <c r="J163" s="291"/>
    </row>
    <row r="164" spans="8:10" ht="11.25">
      <c r="H164" s="291"/>
      <c r="I164" s="291"/>
      <c r="J164" s="291"/>
    </row>
    <row r="165" spans="8:10" ht="11.25">
      <c r="H165" s="291"/>
      <c r="I165" s="291"/>
      <c r="J165" s="291"/>
    </row>
    <row r="166" spans="8:10" ht="11.25">
      <c r="H166" s="291"/>
      <c r="I166" s="291"/>
      <c r="J166" s="291"/>
    </row>
    <row r="167" spans="8:10" ht="11.25">
      <c r="H167" s="291"/>
      <c r="I167" s="291"/>
      <c r="J167" s="291"/>
    </row>
    <row r="168" spans="8:10" ht="11.25">
      <c r="H168" s="291"/>
      <c r="I168" s="291"/>
      <c r="J168" s="291"/>
    </row>
    <row r="169" spans="8:10" ht="11.25">
      <c r="H169" s="291"/>
      <c r="I169" s="291"/>
      <c r="J169" s="291"/>
    </row>
    <row r="170" spans="8:10" ht="11.25">
      <c r="H170" s="291"/>
      <c r="I170" s="291"/>
      <c r="J170" s="291"/>
    </row>
    <row r="171" spans="8:10" ht="11.25">
      <c r="H171" s="291"/>
      <c r="I171" s="291"/>
      <c r="J171" s="291"/>
    </row>
    <row r="172" spans="8:10" ht="11.25">
      <c r="H172" s="291"/>
      <c r="I172" s="291"/>
      <c r="J172" s="291"/>
    </row>
    <row r="173" spans="8:10" ht="11.25">
      <c r="H173" s="291"/>
      <c r="I173" s="291"/>
      <c r="J173" s="291"/>
    </row>
    <row r="174" spans="8:10" ht="11.25">
      <c r="H174" s="291"/>
      <c r="I174" s="291"/>
      <c r="J174" s="291"/>
    </row>
    <row r="175" spans="8:10" ht="11.25">
      <c r="H175" s="291"/>
      <c r="I175" s="291"/>
      <c r="J175" s="291"/>
    </row>
    <row r="176" spans="8:10" ht="11.25">
      <c r="H176" s="291"/>
      <c r="I176" s="291"/>
      <c r="J176" s="291"/>
    </row>
    <row r="177" spans="8:10" ht="11.25">
      <c r="H177" s="291"/>
      <c r="I177" s="291"/>
      <c r="J177" s="291"/>
    </row>
    <row r="178" spans="8:10" ht="11.25">
      <c r="H178" s="291"/>
      <c r="I178" s="291"/>
      <c r="J178" s="291"/>
    </row>
    <row r="179" spans="8:10" ht="11.25">
      <c r="H179" s="291"/>
      <c r="I179" s="291"/>
      <c r="J179" s="291"/>
    </row>
    <row r="180" spans="8:10" ht="11.25">
      <c r="H180" s="291"/>
      <c r="I180" s="291"/>
      <c r="J180" s="291"/>
    </row>
  </sheetData>
  <sheetProtection/>
  <mergeCells count="18">
    <mergeCell ref="A1:L1"/>
    <mergeCell ref="G60:H61"/>
    <mergeCell ref="G3:H4"/>
    <mergeCell ref="K3:L4"/>
    <mergeCell ref="K60:L61"/>
    <mergeCell ref="I3:J4"/>
    <mergeCell ref="I60:J61"/>
    <mergeCell ref="E3:F4"/>
    <mergeCell ref="E60:F61"/>
    <mergeCell ref="A113:B113"/>
    <mergeCell ref="C3:D4"/>
    <mergeCell ref="C60:D61"/>
    <mergeCell ref="A3:B4"/>
    <mergeCell ref="A60:B61"/>
    <mergeCell ref="A58:B58"/>
    <mergeCell ref="A110:B110"/>
    <mergeCell ref="A111:B111"/>
    <mergeCell ref="A112:B112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  <rowBreaks count="1" manualBreakCount="1">
    <brk id="58" max="9" man="1"/>
  </rowBreaks>
  <ignoredErrors>
    <ignoredError sqref="C110:K111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1:R180"/>
  <sheetViews>
    <sheetView zoomScaleSheetLayoutView="100" zoomScalePageLayoutView="0" workbookViewId="0" topLeftCell="A1">
      <selection activeCell="A1" sqref="A1:N1"/>
    </sheetView>
  </sheetViews>
  <sheetFormatPr defaultColWidth="11.421875" defaultRowHeight="12.75"/>
  <cols>
    <col min="1" max="1" width="4.140625" style="259" customWidth="1"/>
    <col min="2" max="2" width="21.28125" style="259" customWidth="1"/>
    <col min="3" max="3" width="8.57421875" style="259" customWidth="1"/>
    <col min="4" max="4" width="2.8515625" style="306" customWidth="1"/>
    <col min="5" max="5" width="8.421875" style="259" customWidth="1"/>
    <col min="6" max="6" width="2.8515625" style="306" customWidth="1"/>
    <col min="7" max="7" width="7.57421875" style="259" customWidth="1"/>
    <col min="8" max="8" width="2.8515625" style="306" customWidth="1"/>
    <col min="9" max="9" width="7.8515625" style="259" customWidth="1"/>
    <col min="10" max="10" width="3.140625" style="306" customWidth="1"/>
    <col min="11" max="11" width="6.28125" style="259" customWidth="1"/>
    <col min="12" max="12" width="3.421875" style="306" customWidth="1"/>
    <col min="13" max="13" width="7.7109375" style="259" customWidth="1"/>
    <col min="14" max="14" width="3.28125" style="306" customWidth="1"/>
    <col min="15" max="15" width="7.57421875" style="259" hidden="1" customWidth="1"/>
    <col min="16" max="16" width="6.00390625" style="259" hidden="1" customWidth="1"/>
    <col min="17" max="17" width="7.7109375" style="259" hidden="1" customWidth="1"/>
    <col min="18" max="18" width="6.7109375" style="259" hidden="1" customWidth="1"/>
    <col min="19" max="16384" width="11.421875" style="259" customWidth="1"/>
  </cols>
  <sheetData>
    <row r="1" spans="1:14" ht="11.25">
      <c r="A1" s="578" t="s">
        <v>217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</row>
    <row r="2" spans="1:14" ht="11.25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</row>
    <row r="3" spans="1:14" ht="29.25" customHeight="1">
      <c r="A3" s="584" t="s">
        <v>64</v>
      </c>
      <c r="B3" s="585"/>
      <c r="C3" s="561" t="s">
        <v>218</v>
      </c>
      <c r="D3" s="603"/>
      <c r="E3" s="603"/>
      <c r="F3" s="603"/>
      <c r="G3" s="561" t="s">
        <v>219</v>
      </c>
      <c r="H3" s="603"/>
      <c r="I3" s="603"/>
      <c r="J3" s="562"/>
      <c r="K3" s="551" t="s">
        <v>178</v>
      </c>
      <c r="L3" s="604"/>
      <c r="M3" s="604"/>
      <c r="N3" s="605"/>
    </row>
    <row r="4" spans="1:14" s="263" customFormat="1" ht="24" customHeight="1">
      <c r="A4" s="586"/>
      <c r="B4" s="587"/>
      <c r="C4" s="606" t="s">
        <v>220</v>
      </c>
      <c r="D4" s="604"/>
      <c r="E4" s="601" t="s">
        <v>221</v>
      </c>
      <c r="F4" s="602"/>
      <c r="G4" s="599" t="s">
        <v>220</v>
      </c>
      <c r="H4" s="600"/>
      <c r="I4" s="601" t="s">
        <v>221</v>
      </c>
      <c r="J4" s="602"/>
      <c r="K4" s="600" t="s">
        <v>220</v>
      </c>
      <c r="L4" s="600"/>
      <c r="M4" s="601" t="s">
        <v>221</v>
      </c>
      <c r="N4" s="602"/>
    </row>
    <row r="5" spans="1:18" ht="11.25">
      <c r="A5" s="264">
        <f>'place accueil 2007-tab3'!$A6</f>
        <v>1</v>
      </c>
      <c r="B5" s="260" t="s">
        <v>69</v>
      </c>
      <c r="C5" s="265">
        <v>60</v>
      </c>
      <c r="D5" s="291"/>
      <c r="E5" s="265">
        <v>83</v>
      </c>
      <c r="F5" s="344"/>
      <c r="G5" s="327">
        <v>160</v>
      </c>
      <c r="H5" s="268"/>
      <c r="I5" s="327">
        <v>265</v>
      </c>
      <c r="J5" s="344"/>
      <c r="K5" s="267">
        <f>C5+G5</f>
        <v>220</v>
      </c>
      <c r="L5" s="268" t="str">
        <f>IF(OR(D5="(e)",H5="(e)"),"(e)"," ")</f>
        <v> </v>
      </c>
      <c r="M5" s="269">
        <f>E5+I5</f>
        <v>348</v>
      </c>
      <c r="N5" s="266" t="str">
        <f>IF(OR(F5="(e)",J5="(e)"),"(e)"," ")</f>
        <v> </v>
      </c>
      <c r="O5" s="289">
        <v>225</v>
      </c>
      <c r="P5" s="289">
        <v>282</v>
      </c>
      <c r="Q5" s="289">
        <f>O5-K5</f>
        <v>5</v>
      </c>
      <c r="R5" s="289">
        <f>P5-M5</f>
        <v>-66</v>
      </c>
    </row>
    <row r="6" spans="1:18" ht="11.25">
      <c r="A6" s="264">
        <f>'place accueil 2007-tab3'!$A7</f>
        <v>2</v>
      </c>
      <c r="B6" s="260" t="s">
        <v>70</v>
      </c>
      <c r="C6" s="265">
        <v>234</v>
      </c>
      <c r="D6" s="291"/>
      <c r="E6" s="265">
        <v>267</v>
      </c>
      <c r="F6" s="344"/>
      <c r="G6" s="327">
        <v>36</v>
      </c>
      <c r="H6" s="268"/>
      <c r="I6" s="327">
        <v>65</v>
      </c>
      <c r="J6" s="344"/>
      <c r="K6" s="267">
        <f aca="true" t="shared" si="0" ref="K6:K57">C6+G6</f>
        <v>270</v>
      </c>
      <c r="L6" s="268" t="str">
        <f>IF(OR(D6="(e)",H6="(e)"),"(e)"," ")</f>
        <v> </v>
      </c>
      <c r="M6" s="269">
        <f aca="true" t="shared" si="1" ref="M6:M57">E6+I6</f>
        <v>332</v>
      </c>
      <c r="N6" s="266" t="str">
        <f>IF(OR(F6="(e)",J6="(e)"),"(e)"," ")</f>
        <v> </v>
      </c>
      <c r="O6" s="289">
        <v>281</v>
      </c>
      <c r="P6" s="289">
        <v>300</v>
      </c>
      <c r="Q6" s="289">
        <f aca="true" t="shared" si="2" ref="Q6:Q57">O6-K6</f>
        <v>11</v>
      </c>
      <c r="R6" s="289">
        <f aca="true" t="shared" si="3" ref="R6:R57">P6-M6</f>
        <v>-32</v>
      </c>
    </row>
    <row r="7" spans="1:18" ht="11.25">
      <c r="A7" s="264">
        <f>'place accueil 2007-tab3'!$A8</f>
        <v>3</v>
      </c>
      <c r="B7" s="260" t="s">
        <v>71</v>
      </c>
      <c r="C7" s="265">
        <v>251</v>
      </c>
      <c r="D7" s="291"/>
      <c r="E7" s="265">
        <v>266</v>
      </c>
      <c r="F7" s="344"/>
      <c r="G7" s="327">
        <v>0</v>
      </c>
      <c r="H7" s="268"/>
      <c r="I7" s="327">
        <v>0</v>
      </c>
      <c r="J7" s="344"/>
      <c r="K7" s="267">
        <f t="shared" si="0"/>
        <v>251</v>
      </c>
      <c r="L7" s="268" t="str">
        <f aca="true" t="shared" si="4" ref="L7:L57">IF(OR(D7="(e)",H7="(e)"),"(e)"," ")</f>
        <v> </v>
      </c>
      <c r="M7" s="269">
        <f t="shared" si="1"/>
        <v>266</v>
      </c>
      <c r="N7" s="266" t="str">
        <f aca="true" t="shared" si="5" ref="N7:N57">IF(OR(F7="(e)",J7="(e)"),"(e)"," ")</f>
        <v> </v>
      </c>
      <c r="O7" s="289">
        <v>283</v>
      </c>
      <c r="P7" s="289">
        <v>262</v>
      </c>
      <c r="Q7" s="289">
        <f t="shared" si="2"/>
        <v>32</v>
      </c>
      <c r="R7" s="289">
        <f t="shared" si="3"/>
        <v>-4</v>
      </c>
    </row>
    <row r="8" spans="1:18" ht="11.25">
      <c r="A8" s="264">
        <f>'place accueil 2007-tab3'!$A9</f>
        <v>4</v>
      </c>
      <c r="B8" s="260" t="s">
        <v>72</v>
      </c>
      <c r="C8" s="265">
        <v>3</v>
      </c>
      <c r="D8" s="291"/>
      <c r="E8" s="265">
        <v>3</v>
      </c>
      <c r="F8" s="344" t="s">
        <v>180</v>
      </c>
      <c r="G8" s="327">
        <v>58</v>
      </c>
      <c r="H8" s="268"/>
      <c r="I8" s="327">
        <v>67</v>
      </c>
      <c r="J8" s="344"/>
      <c r="K8" s="267">
        <f t="shared" si="0"/>
        <v>61</v>
      </c>
      <c r="L8" s="268" t="str">
        <f t="shared" si="4"/>
        <v> </v>
      </c>
      <c r="M8" s="269">
        <f t="shared" si="1"/>
        <v>70</v>
      </c>
      <c r="N8" s="266" t="str">
        <f t="shared" si="5"/>
        <v>(e)</v>
      </c>
      <c r="O8" s="289">
        <v>31</v>
      </c>
      <c r="P8" s="289">
        <v>62</v>
      </c>
      <c r="Q8" s="289">
        <f t="shared" si="2"/>
        <v>-30</v>
      </c>
      <c r="R8" s="289">
        <f t="shared" si="3"/>
        <v>-8</v>
      </c>
    </row>
    <row r="9" spans="1:18" ht="11.25">
      <c r="A9" s="264">
        <f>'place accueil 2007-tab3'!$A10</f>
        <v>5</v>
      </c>
      <c r="B9" s="260" t="s">
        <v>73</v>
      </c>
      <c r="C9" s="265">
        <v>90</v>
      </c>
      <c r="D9" s="291" t="s">
        <v>180</v>
      </c>
      <c r="E9" s="265">
        <v>90</v>
      </c>
      <c r="F9" s="344" t="s">
        <v>180</v>
      </c>
      <c r="G9" s="327">
        <v>0</v>
      </c>
      <c r="H9" s="291" t="s">
        <v>180</v>
      </c>
      <c r="I9" s="327">
        <v>0</v>
      </c>
      <c r="J9" s="344" t="s">
        <v>180</v>
      </c>
      <c r="K9" s="267">
        <f t="shared" si="0"/>
        <v>90</v>
      </c>
      <c r="L9" s="268" t="str">
        <f t="shared" si="4"/>
        <v>(e)</v>
      </c>
      <c r="M9" s="269">
        <f t="shared" si="1"/>
        <v>90</v>
      </c>
      <c r="N9" s="266" t="str">
        <f t="shared" si="5"/>
        <v>(e)</v>
      </c>
      <c r="O9" s="289">
        <v>90</v>
      </c>
      <c r="P9" s="289">
        <v>90</v>
      </c>
      <c r="Q9" s="289">
        <f t="shared" si="2"/>
        <v>0</v>
      </c>
      <c r="R9" s="289">
        <f t="shared" si="3"/>
        <v>0</v>
      </c>
    </row>
    <row r="10" spans="1:18" ht="11.25">
      <c r="A10" s="264">
        <f>'place accueil 2007-tab3'!$A11</f>
        <v>6</v>
      </c>
      <c r="B10" s="260" t="s">
        <v>74</v>
      </c>
      <c r="C10" s="265">
        <v>1035</v>
      </c>
      <c r="D10" s="291"/>
      <c r="E10" s="265">
        <v>1035</v>
      </c>
      <c r="F10" s="344" t="s">
        <v>180</v>
      </c>
      <c r="G10" s="327">
        <v>222</v>
      </c>
      <c r="H10" s="268"/>
      <c r="I10" s="327">
        <v>222</v>
      </c>
      <c r="J10" s="344" t="s">
        <v>180</v>
      </c>
      <c r="K10" s="267">
        <f t="shared" si="0"/>
        <v>1257</v>
      </c>
      <c r="L10" s="268" t="str">
        <f t="shared" si="4"/>
        <v> </v>
      </c>
      <c r="M10" s="269">
        <f t="shared" si="1"/>
        <v>1257</v>
      </c>
      <c r="N10" s="266" t="str">
        <f t="shared" si="5"/>
        <v>(e)</v>
      </c>
      <c r="O10" s="289">
        <v>1288</v>
      </c>
      <c r="P10" s="289">
        <v>1297</v>
      </c>
      <c r="Q10" s="289">
        <f t="shared" si="2"/>
        <v>31</v>
      </c>
      <c r="R10" s="289">
        <f t="shared" si="3"/>
        <v>40</v>
      </c>
    </row>
    <row r="11" spans="1:18" ht="11.25">
      <c r="A11" s="264">
        <f>'place accueil 2007-tab3'!$A12</f>
        <v>7</v>
      </c>
      <c r="B11" s="260" t="s">
        <v>75</v>
      </c>
      <c r="C11" s="265">
        <v>100</v>
      </c>
      <c r="D11" s="291"/>
      <c r="E11" s="265">
        <v>167</v>
      </c>
      <c r="F11" s="344"/>
      <c r="G11" s="327">
        <v>0</v>
      </c>
      <c r="H11" s="268"/>
      <c r="I11" s="327">
        <v>0</v>
      </c>
      <c r="J11" s="344"/>
      <c r="K11" s="267">
        <f t="shared" si="0"/>
        <v>100</v>
      </c>
      <c r="L11" s="268" t="str">
        <f t="shared" si="4"/>
        <v> </v>
      </c>
      <c r="M11" s="269">
        <f t="shared" si="1"/>
        <v>167</v>
      </c>
      <c r="N11" s="266" t="str">
        <f t="shared" si="5"/>
        <v> </v>
      </c>
      <c r="O11" s="289">
        <v>101</v>
      </c>
      <c r="P11" s="289">
        <v>73</v>
      </c>
      <c r="Q11" s="289">
        <f t="shared" si="2"/>
        <v>1</v>
      </c>
      <c r="R11" s="289">
        <f t="shared" si="3"/>
        <v>-94</v>
      </c>
    </row>
    <row r="12" spans="1:18" ht="11.25">
      <c r="A12" s="264">
        <f>'place accueil 2007-tab3'!$A13</f>
        <v>8</v>
      </c>
      <c r="B12" s="260" t="s">
        <v>76</v>
      </c>
      <c r="C12" s="265">
        <v>119</v>
      </c>
      <c r="D12" s="291" t="s">
        <v>180</v>
      </c>
      <c r="E12" s="265">
        <v>119</v>
      </c>
      <c r="F12" s="344"/>
      <c r="G12" s="327">
        <v>0</v>
      </c>
      <c r="H12" s="268"/>
      <c r="I12" s="327">
        <v>0</v>
      </c>
      <c r="J12" s="344"/>
      <c r="K12" s="267">
        <f t="shared" si="0"/>
        <v>119</v>
      </c>
      <c r="L12" s="268" t="str">
        <f t="shared" si="4"/>
        <v>(e)</v>
      </c>
      <c r="M12" s="269">
        <f t="shared" si="1"/>
        <v>119</v>
      </c>
      <c r="N12" s="266" t="str">
        <f t="shared" si="5"/>
        <v> </v>
      </c>
      <c r="O12" s="289">
        <v>147</v>
      </c>
      <c r="P12" s="289">
        <v>120</v>
      </c>
      <c r="Q12" s="289">
        <f t="shared" si="2"/>
        <v>28</v>
      </c>
      <c r="R12" s="289">
        <f t="shared" si="3"/>
        <v>1</v>
      </c>
    </row>
    <row r="13" spans="1:18" ht="11.25">
      <c r="A13" s="264">
        <f>'place accueil 2007-tab3'!$A14</f>
        <v>9</v>
      </c>
      <c r="B13" s="260" t="s">
        <v>77</v>
      </c>
      <c r="C13" s="265">
        <v>174</v>
      </c>
      <c r="D13" s="291"/>
      <c r="E13" s="265">
        <v>174</v>
      </c>
      <c r="F13" s="344" t="s">
        <v>180</v>
      </c>
      <c r="G13" s="327">
        <v>80</v>
      </c>
      <c r="H13" s="268"/>
      <c r="I13" s="327">
        <v>80</v>
      </c>
      <c r="J13" s="344" t="s">
        <v>180</v>
      </c>
      <c r="K13" s="267">
        <f t="shared" si="0"/>
        <v>254</v>
      </c>
      <c r="L13" s="268" t="str">
        <f t="shared" si="4"/>
        <v> </v>
      </c>
      <c r="M13" s="269">
        <f t="shared" si="1"/>
        <v>254</v>
      </c>
      <c r="N13" s="266" t="str">
        <f t="shared" si="5"/>
        <v>(e)</v>
      </c>
      <c r="O13" s="289">
        <v>234</v>
      </c>
      <c r="P13" s="289">
        <v>274</v>
      </c>
      <c r="Q13" s="289">
        <f t="shared" si="2"/>
        <v>-20</v>
      </c>
      <c r="R13" s="289">
        <f t="shared" si="3"/>
        <v>20</v>
      </c>
    </row>
    <row r="14" spans="1:18" ht="11.25">
      <c r="A14" s="264">
        <f>'place accueil 2007-tab3'!$A15</f>
        <v>10</v>
      </c>
      <c r="B14" s="260" t="s">
        <v>78</v>
      </c>
      <c r="C14" s="265">
        <v>102</v>
      </c>
      <c r="D14" s="291" t="s">
        <v>180</v>
      </c>
      <c r="E14" s="265">
        <v>102</v>
      </c>
      <c r="F14" s="344" t="s">
        <v>180</v>
      </c>
      <c r="G14" s="327">
        <v>204</v>
      </c>
      <c r="H14" s="268" t="s">
        <v>180</v>
      </c>
      <c r="I14" s="327">
        <v>204</v>
      </c>
      <c r="J14" s="344" t="s">
        <v>180</v>
      </c>
      <c r="K14" s="267">
        <f t="shared" si="0"/>
        <v>306</v>
      </c>
      <c r="L14" s="268" t="str">
        <f t="shared" si="4"/>
        <v>(e)</v>
      </c>
      <c r="M14" s="269">
        <f t="shared" si="1"/>
        <v>306</v>
      </c>
      <c r="N14" s="266" t="str">
        <f t="shared" si="5"/>
        <v>(e)</v>
      </c>
      <c r="O14" s="289">
        <v>229</v>
      </c>
      <c r="P14" s="289">
        <v>278</v>
      </c>
      <c r="Q14" s="289">
        <f t="shared" si="2"/>
        <v>-77</v>
      </c>
      <c r="R14" s="289">
        <f t="shared" si="3"/>
        <v>-28</v>
      </c>
    </row>
    <row r="15" spans="1:18" ht="11.25">
      <c r="A15" s="264">
        <f>'place accueil 2007-tab3'!$A16</f>
        <v>11</v>
      </c>
      <c r="B15" s="260" t="s">
        <v>79</v>
      </c>
      <c r="C15" s="265">
        <v>102</v>
      </c>
      <c r="D15" s="291"/>
      <c r="E15" s="265">
        <v>102</v>
      </c>
      <c r="F15" s="344" t="s">
        <v>180</v>
      </c>
      <c r="G15" s="327">
        <v>0</v>
      </c>
      <c r="H15" s="268"/>
      <c r="I15" s="327">
        <v>0</v>
      </c>
      <c r="J15" s="344"/>
      <c r="K15" s="267">
        <f t="shared" si="0"/>
        <v>102</v>
      </c>
      <c r="L15" s="268" t="str">
        <f t="shared" si="4"/>
        <v> </v>
      </c>
      <c r="M15" s="269">
        <f t="shared" si="1"/>
        <v>102</v>
      </c>
      <c r="N15" s="266" t="str">
        <f t="shared" si="5"/>
        <v>(e)</v>
      </c>
      <c r="O15" s="289">
        <v>107</v>
      </c>
      <c r="P15" s="289">
        <v>128</v>
      </c>
      <c r="Q15" s="289">
        <f t="shared" si="2"/>
        <v>5</v>
      </c>
      <c r="R15" s="289">
        <f t="shared" si="3"/>
        <v>26</v>
      </c>
    </row>
    <row r="16" spans="1:18" ht="11.25">
      <c r="A16" s="264">
        <f>'place accueil 2007-tab3'!$A17</f>
        <v>12</v>
      </c>
      <c r="B16" s="260" t="s">
        <v>80</v>
      </c>
      <c r="C16" s="265">
        <v>40</v>
      </c>
      <c r="D16" s="291"/>
      <c r="E16" s="265">
        <v>63</v>
      </c>
      <c r="F16" s="344"/>
      <c r="G16" s="327">
        <v>90</v>
      </c>
      <c r="H16" s="268" t="s">
        <v>180</v>
      </c>
      <c r="I16" s="327">
        <v>98</v>
      </c>
      <c r="J16" s="344"/>
      <c r="K16" s="267">
        <f t="shared" si="0"/>
        <v>130</v>
      </c>
      <c r="L16" s="268" t="str">
        <f t="shared" si="4"/>
        <v>(e)</v>
      </c>
      <c r="M16" s="269">
        <f t="shared" si="1"/>
        <v>161</v>
      </c>
      <c r="N16" s="266" t="str">
        <f t="shared" si="5"/>
        <v> </v>
      </c>
      <c r="O16" s="289">
        <v>117</v>
      </c>
      <c r="P16" s="289">
        <v>161</v>
      </c>
      <c r="Q16" s="289">
        <f t="shared" si="2"/>
        <v>-13</v>
      </c>
      <c r="R16" s="289">
        <f t="shared" si="3"/>
        <v>0</v>
      </c>
    </row>
    <row r="17" spans="1:18" ht="11.25">
      <c r="A17" s="264">
        <f>'place accueil 2007-tab3'!$A18</f>
        <v>13</v>
      </c>
      <c r="B17" s="260" t="s">
        <v>81</v>
      </c>
      <c r="C17" s="265">
        <v>1471</v>
      </c>
      <c r="D17" s="291"/>
      <c r="E17" s="265">
        <v>1471</v>
      </c>
      <c r="F17" s="344" t="s">
        <v>180</v>
      </c>
      <c r="G17" s="327">
        <v>333</v>
      </c>
      <c r="H17" s="268"/>
      <c r="I17" s="327">
        <v>333</v>
      </c>
      <c r="J17" s="344" t="s">
        <v>180</v>
      </c>
      <c r="K17" s="267">
        <f t="shared" si="0"/>
        <v>1804</v>
      </c>
      <c r="L17" s="268" t="str">
        <f t="shared" si="4"/>
        <v> </v>
      </c>
      <c r="M17" s="269">
        <f t="shared" si="1"/>
        <v>1804</v>
      </c>
      <c r="N17" s="266" t="str">
        <f t="shared" si="5"/>
        <v>(e)</v>
      </c>
      <c r="O17" s="289">
        <v>2164</v>
      </c>
      <c r="P17" s="289">
        <v>3332</v>
      </c>
      <c r="Q17" s="289">
        <f t="shared" si="2"/>
        <v>360</v>
      </c>
      <c r="R17" s="289">
        <f t="shared" si="3"/>
        <v>1528</v>
      </c>
    </row>
    <row r="18" spans="1:18" ht="11.25">
      <c r="A18" s="264">
        <f>'place accueil 2007-tab3'!$A19</f>
        <v>14</v>
      </c>
      <c r="B18" s="260" t="s">
        <v>82</v>
      </c>
      <c r="C18" s="265">
        <v>384</v>
      </c>
      <c r="D18" s="291" t="s">
        <v>180</v>
      </c>
      <c r="E18" s="265">
        <v>548</v>
      </c>
      <c r="F18" s="344"/>
      <c r="G18" s="327">
        <v>0</v>
      </c>
      <c r="H18" s="291"/>
      <c r="I18" s="327">
        <v>0</v>
      </c>
      <c r="J18" s="344"/>
      <c r="K18" s="267">
        <f t="shared" si="0"/>
        <v>384</v>
      </c>
      <c r="L18" s="268" t="str">
        <f t="shared" si="4"/>
        <v>(e)</v>
      </c>
      <c r="M18" s="269">
        <f t="shared" si="1"/>
        <v>548</v>
      </c>
      <c r="N18" s="266" t="str">
        <f t="shared" si="5"/>
        <v> </v>
      </c>
      <c r="O18" s="289">
        <v>380</v>
      </c>
      <c r="P18" s="289">
        <v>482</v>
      </c>
      <c r="Q18" s="289">
        <f t="shared" si="2"/>
        <v>-4</v>
      </c>
      <c r="R18" s="289">
        <f t="shared" si="3"/>
        <v>-66</v>
      </c>
    </row>
    <row r="19" spans="1:18" ht="11.25">
      <c r="A19" s="264">
        <f>'place accueil 2007-tab3'!$A20</f>
        <v>15</v>
      </c>
      <c r="B19" s="260" t="s">
        <v>83</v>
      </c>
      <c r="C19" s="265">
        <v>70</v>
      </c>
      <c r="D19" s="291"/>
      <c r="E19" s="265">
        <v>96</v>
      </c>
      <c r="F19" s="344"/>
      <c r="G19" s="327">
        <v>0</v>
      </c>
      <c r="H19" s="268"/>
      <c r="I19" s="327">
        <v>0</v>
      </c>
      <c r="J19" s="344"/>
      <c r="K19" s="267">
        <f t="shared" si="0"/>
        <v>70</v>
      </c>
      <c r="L19" s="268" t="str">
        <f t="shared" si="4"/>
        <v> </v>
      </c>
      <c r="M19" s="269">
        <f t="shared" si="1"/>
        <v>96</v>
      </c>
      <c r="N19" s="266" t="str">
        <f t="shared" si="5"/>
        <v> </v>
      </c>
      <c r="O19" s="289">
        <v>82</v>
      </c>
      <c r="P19" s="289">
        <v>113</v>
      </c>
      <c r="Q19" s="289">
        <f t="shared" si="2"/>
        <v>12</v>
      </c>
      <c r="R19" s="289">
        <f t="shared" si="3"/>
        <v>17</v>
      </c>
    </row>
    <row r="20" spans="1:18" ht="11.25">
      <c r="A20" s="264">
        <f>'place accueil 2007-tab3'!$A21</f>
        <v>16</v>
      </c>
      <c r="B20" s="260" t="s">
        <v>84</v>
      </c>
      <c r="C20" s="265">
        <v>350</v>
      </c>
      <c r="D20" s="291"/>
      <c r="E20" s="265">
        <v>468</v>
      </c>
      <c r="F20" s="344"/>
      <c r="G20" s="327">
        <v>22</v>
      </c>
      <c r="H20" s="268"/>
      <c r="I20" s="327">
        <v>24</v>
      </c>
      <c r="J20" s="344"/>
      <c r="K20" s="267">
        <f t="shared" si="0"/>
        <v>372</v>
      </c>
      <c r="L20" s="268" t="str">
        <f t="shared" si="4"/>
        <v> </v>
      </c>
      <c r="M20" s="269">
        <f t="shared" si="1"/>
        <v>492</v>
      </c>
      <c r="N20" s="266" t="str">
        <f t="shared" si="5"/>
        <v> </v>
      </c>
      <c r="O20" s="289">
        <v>357</v>
      </c>
      <c r="P20" s="289">
        <v>431</v>
      </c>
      <c r="Q20" s="289">
        <f t="shared" si="2"/>
        <v>-15</v>
      </c>
      <c r="R20" s="289">
        <f t="shared" si="3"/>
        <v>-61</v>
      </c>
    </row>
    <row r="21" spans="1:18" ht="11.25">
      <c r="A21" s="264">
        <f>'place accueil 2007-tab3'!$A22</f>
        <v>17</v>
      </c>
      <c r="B21" s="260" t="s">
        <v>85</v>
      </c>
      <c r="C21" s="265">
        <v>279</v>
      </c>
      <c r="D21" s="291"/>
      <c r="E21" s="265">
        <v>285</v>
      </c>
      <c r="F21" s="344"/>
      <c r="G21" s="327">
        <v>0</v>
      </c>
      <c r="H21" s="268"/>
      <c r="I21" s="327">
        <v>0</v>
      </c>
      <c r="J21" s="344"/>
      <c r="K21" s="267">
        <f t="shared" si="0"/>
        <v>279</v>
      </c>
      <c r="L21" s="268" t="str">
        <f t="shared" si="4"/>
        <v> </v>
      </c>
      <c r="M21" s="269">
        <f t="shared" si="1"/>
        <v>285</v>
      </c>
      <c r="N21" s="266" t="str">
        <f t="shared" si="5"/>
        <v> </v>
      </c>
      <c r="O21" s="289">
        <v>289</v>
      </c>
      <c r="P21" s="289">
        <v>223</v>
      </c>
      <c r="Q21" s="289">
        <f t="shared" si="2"/>
        <v>10</v>
      </c>
      <c r="R21" s="289">
        <f t="shared" si="3"/>
        <v>-62</v>
      </c>
    </row>
    <row r="22" spans="1:18" ht="11.25">
      <c r="A22" s="264">
        <f>'place accueil 2007-tab3'!$A23</f>
        <v>18</v>
      </c>
      <c r="B22" s="260" t="s">
        <v>86</v>
      </c>
      <c r="C22" s="265">
        <v>28</v>
      </c>
      <c r="D22" s="291" t="s">
        <v>180</v>
      </c>
      <c r="E22" s="265">
        <v>21</v>
      </c>
      <c r="F22" s="344"/>
      <c r="G22" s="327">
        <v>0</v>
      </c>
      <c r="H22" s="268"/>
      <c r="I22" s="327">
        <v>0</v>
      </c>
      <c r="J22" s="344"/>
      <c r="K22" s="267">
        <f t="shared" si="0"/>
        <v>28</v>
      </c>
      <c r="L22" s="268" t="str">
        <f t="shared" si="4"/>
        <v>(e)</v>
      </c>
      <c r="M22" s="269">
        <f t="shared" si="1"/>
        <v>21</v>
      </c>
      <c r="N22" s="266" t="str">
        <f t="shared" si="5"/>
        <v> </v>
      </c>
      <c r="O22" s="289">
        <v>54</v>
      </c>
      <c r="P22" s="289">
        <v>31</v>
      </c>
      <c r="Q22" s="289">
        <f t="shared" si="2"/>
        <v>26</v>
      </c>
      <c r="R22" s="289">
        <f t="shared" si="3"/>
        <v>10</v>
      </c>
    </row>
    <row r="23" spans="1:18" ht="11.25">
      <c r="A23" s="264">
        <f>'place accueil 2007-tab3'!$A24</f>
        <v>19</v>
      </c>
      <c r="B23" s="260" t="s">
        <v>87</v>
      </c>
      <c r="C23" s="265">
        <v>32</v>
      </c>
      <c r="D23" s="291" t="s">
        <v>180</v>
      </c>
      <c r="E23" s="265">
        <v>47</v>
      </c>
      <c r="F23" s="344"/>
      <c r="G23" s="327">
        <v>338</v>
      </c>
      <c r="H23" s="268"/>
      <c r="I23" s="327">
        <v>495</v>
      </c>
      <c r="J23" s="344"/>
      <c r="K23" s="267">
        <f t="shared" si="0"/>
        <v>370</v>
      </c>
      <c r="L23" s="268" t="str">
        <f t="shared" si="4"/>
        <v>(e)</v>
      </c>
      <c r="M23" s="269">
        <f t="shared" si="1"/>
        <v>542</v>
      </c>
      <c r="N23" s="266" t="str">
        <f t="shared" si="5"/>
        <v> </v>
      </c>
      <c r="O23" s="289">
        <v>476</v>
      </c>
      <c r="P23" s="289">
        <v>389</v>
      </c>
      <c r="Q23" s="289">
        <f t="shared" si="2"/>
        <v>106</v>
      </c>
      <c r="R23" s="289">
        <f t="shared" si="3"/>
        <v>-153</v>
      </c>
    </row>
    <row r="24" spans="1:18" ht="11.25">
      <c r="A24" s="264" t="str">
        <f>'place accueil 2007-tab3'!$A25</f>
        <v>2A</v>
      </c>
      <c r="B24" s="260" t="s">
        <v>89</v>
      </c>
      <c r="C24" s="265">
        <v>0</v>
      </c>
      <c r="D24" s="291"/>
      <c r="E24" s="265">
        <v>0</v>
      </c>
      <c r="F24" s="344"/>
      <c r="G24" s="327">
        <v>6</v>
      </c>
      <c r="H24" s="268"/>
      <c r="I24" s="327">
        <v>8</v>
      </c>
      <c r="J24" s="344"/>
      <c r="K24" s="267">
        <f t="shared" si="0"/>
        <v>6</v>
      </c>
      <c r="L24" s="268" t="str">
        <f t="shared" si="4"/>
        <v> </v>
      </c>
      <c r="M24" s="269">
        <f t="shared" si="1"/>
        <v>8</v>
      </c>
      <c r="N24" s="266" t="str">
        <f t="shared" si="5"/>
        <v> </v>
      </c>
      <c r="O24" s="289">
        <v>6</v>
      </c>
      <c r="P24" s="289">
        <v>8</v>
      </c>
      <c r="Q24" s="289">
        <f t="shared" si="2"/>
        <v>0</v>
      </c>
      <c r="R24" s="289">
        <f t="shared" si="3"/>
        <v>0</v>
      </c>
    </row>
    <row r="25" spans="1:18" ht="11.25">
      <c r="A25" s="264" t="str">
        <f>'place accueil 2007-tab3'!$A26</f>
        <v>2B</v>
      </c>
      <c r="B25" s="260" t="s">
        <v>91</v>
      </c>
      <c r="C25" s="265">
        <v>40</v>
      </c>
      <c r="D25" s="291"/>
      <c r="E25" s="265">
        <v>59</v>
      </c>
      <c r="F25" s="344"/>
      <c r="G25" s="327">
        <v>0</v>
      </c>
      <c r="H25" s="268"/>
      <c r="I25" s="327">
        <v>0</v>
      </c>
      <c r="J25" s="344"/>
      <c r="K25" s="267">
        <f t="shared" si="0"/>
        <v>40</v>
      </c>
      <c r="L25" s="268" t="str">
        <f t="shared" si="4"/>
        <v> </v>
      </c>
      <c r="M25" s="269">
        <f t="shared" si="1"/>
        <v>59</v>
      </c>
      <c r="N25" s="266" t="str">
        <f t="shared" si="5"/>
        <v> </v>
      </c>
      <c r="O25" s="289">
        <v>40</v>
      </c>
      <c r="P25" s="289">
        <v>49</v>
      </c>
      <c r="Q25" s="289">
        <f t="shared" si="2"/>
        <v>0</v>
      </c>
      <c r="R25" s="289">
        <f t="shared" si="3"/>
        <v>-10</v>
      </c>
    </row>
    <row r="26" spans="1:18" ht="11.25">
      <c r="A26" s="264">
        <f>'place accueil 2007-tab3'!$A27</f>
        <v>21</v>
      </c>
      <c r="B26" s="260" t="s">
        <v>92</v>
      </c>
      <c r="C26" s="265">
        <v>290</v>
      </c>
      <c r="D26" s="291"/>
      <c r="E26" s="265">
        <v>391</v>
      </c>
      <c r="F26" s="344"/>
      <c r="G26" s="327">
        <v>105</v>
      </c>
      <c r="H26" s="268"/>
      <c r="I26" s="327">
        <v>153</v>
      </c>
      <c r="J26" s="344"/>
      <c r="K26" s="267">
        <f t="shared" si="0"/>
        <v>395</v>
      </c>
      <c r="L26" s="268" t="str">
        <f t="shared" si="4"/>
        <v> </v>
      </c>
      <c r="M26" s="269">
        <f t="shared" si="1"/>
        <v>544</v>
      </c>
      <c r="N26" s="266" t="str">
        <f t="shared" si="5"/>
        <v> </v>
      </c>
      <c r="O26" s="289">
        <v>392</v>
      </c>
      <c r="P26" s="289">
        <v>578</v>
      </c>
      <c r="Q26" s="289">
        <f t="shared" si="2"/>
        <v>-3</v>
      </c>
      <c r="R26" s="289">
        <f t="shared" si="3"/>
        <v>34</v>
      </c>
    </row>
    <row r="27" spans="1:18" ht="11.25">
      <c r="A27" s="264">
        <f>'place accueil 2007-tab3'!$A28</f>
        <v>22</v>
      </c>
      <c r="B27" s="260" t="s">
        <v>93</v>
      </c>
      <c r="C27" s="265">
        <v>415</v>
      </c>
      <c r="D27" s="291"/>
      <c r="E27" s="265">
        <v>530</v>
      </c>
      <c r="F27" s="344"/>
      <c r="G27" s="327">
        <v>0</v>
      </c>
      <c r="H27" s="268"/>
      <c r="I27" s="327">
        <v>0</v>
      </c>
      <c r="J27" s="344"/>
      <c r="K27" s="267">
        <f t="shared" si="0"/>
        <v>415</v>
      </c>
      <c r="L27" s="268" t="str">
        <f t="shared" si="4"/>
        <v> </v>
      </c>
      <c r="M27" s="269">
        <f t="shared" si="1"/>
        <v>530</v>
      </c>
      <c r="N27" s="266" t="str">
        <f t="shared" si="5"/>
        <v> </v>
      </c>
      <c r="O27" s="289">
        <v>544</v>
      </c>
      <c r="P27" s="289">
        <v>649</v>
      </c>
      <c r="Q27" s="289">
        <f t="shared" si="2"/>
        <v>129</v>
      </c>
      <c r="R27" s="289">
        <f t="shared" si="3"/>
        <v>119</v>
      </c>
    </row>
    <row r="28" spans="1:18" ht="11.25">
      <c r="A28" s="264">
        <f>'place accueil 2007-tab3'!$A29</f>
        <v>23</v>
      </c>
      <c r="B28" s="260" t="s">
        <v>94</v>
      </c>
      <c r="C28" s="265">
        <v>0</v>
      </c>
      <c r="D28" s="291"/>
      <c r="E28" s="265">
        <v>0</v>
      </c>
      <c r="F28" s="344"/>
      <c r="G28" s="327">
        <v>27</v>
      </c>
      <c r="H28" s="268"/>
      <c r="I28" s="327">
        <v>27</v>
      </c>
      <c r="J28" s="344" t="s">
        <v>180</v>
      </c>
      <c r="K28" s="267">
        <f t="shared" si="0"/>
        <v>27</v>
      </c>
      <c r="L28" s="268" t="str">
        <f t="shared" si="4"/>
        <v> </v>
      </c>
      <c r="M28" s="269">
        <f t="shared" si="1"/>
        <v>27</v>
      </c>
      <c r="N28" s="266" t="str">
        <f t="shared" si="5"/>
        <v>(e)</v>
      </c>
      <c r="O28" s="289">
        <v>27</v>
      </c>
      <c r="P28" s="289">
        <v>73</v>
      </c>
      <c r="Q28" s="289">
        <f t="shared" si="2"/>
        <v>0</v>
      </c>
      <c r="R28" s="289">
        <f t="shared" si="3"/>
        <v>46</v>
      </c>
    </row>
    <row r="29" spans="1:18" ht="11.25">
      <c r="A29" s="264">
        <f>'place accueil 2007-tab3'!$A30</f>
        <v>24</v>
      </c>
      <c r="B29" s="260" t="s">
        <v>95</v>
      </c>
      <c r="C29" s="265">
        <v>156</v>
      </c>
      <c r="D29" s="291"/>
      <c r="E29" s="265">
        <v>210</v>
      </c>
      <c r="F29" s="344"/>
      <c r="G29" s="327">
        <v>0</v>
      </c>
      <c r="H29" s="268"/>
      <c r="I29" s="327">
        <v>0</v>
      </c>
      <c r="J29" s="344"/>
      <c r="K29" s="267">
        <f t="shared" si="0"/>
        <v>156</v>
      </c>
      <c r="L29" s="268" t="str">
        <f t="shared" si="4"/>
        <v> </v>
      </c>
      <c r="M29" s="269">
        <f t="shared" si="1"/>
        <v>210</v>
      </c>
      <c r="N29" s="266" t="str">
        <f t="shared" si="5"/>
        <v> </v>
      </c>
      <c r="O29" s="289">
        <v>167</v>
      </c>
      <c r="P29" s="289">
        <v>193</v>
      </c>
      <c r="Q29" s="289">
        <f t="shared" si="2"/>
        <v>11</v>
      </c>
      <c r="R29" s="289">
        <f t="shared" si="3"/>
        <v>-17</v>
      </c>
    </row>
    <row r="30" spans="1:18" ht="11.25">
      <c r="A30" s="264">
        <f>'place accueil 2007-tab3'!$A31</f>
        <v>25</v>
      </c>
      <c r="B30" s="260" t="s">
        <v>96</v>
      </c>
      <c r="C30" s="265">
        <v>185</v>
      </c>
      <c r="D30" s="291"/>
      <c r="E30" s="265">
        <v>176</v>
      </c>
      <c r="F30" s="344"/>
      <c r="G30" s="327">
        <v>237</v>
      </c>
      <c r="H30" s="268"/>
      <c r="I30" s="327">
        <v>244</v>
      </c>
      <c r="J30" s="344"/>
      <c r="K30" s="267">
        <f t="shared" si="0"/>
        <v>422</v>
      </c>
      <c r="L30" s="268" t="str">
        <f t="shared" si="4"/>
        <v> </v>
      </c>
      <c r="M30" s="269">
        <f t="shared" si="1"/>
        <v>420</v>
      </c>
      <c r="N30" s="266" t="str">
        <f t="shared" si="5"/>
        <v> </v>
      </c>
      <c r="O30" s="289">
        <v>408</v>
      </c>
      <c r="P30" s="289">
        <v>473</v>
      </c>
      <c r="Q30" s="289">
        <f t="shared" si="2"/>
        <v>-14</v>
      </c>
      <c r="R30" s="289">
        <f t="shared" si="3"/>
        <v>53</v>
      </c>
    </row>
    <row r="31" spans="1:18" ht="11.25">
      <c r="A31" s="264">
        <f>'place accueil 2007-tab3'!$A32</f>
        <v>26</v>
      </c>
      <c r="B31" s="260" t="s">
        <v>97</v>
      </c>
      <c r="C31" s="265">
        <v>274</v>
      </c>
      <c r="D31" s="291"/>
      <c r="E31" s="265">
        <v>339</v>
      </c>
      <c r="F31" s="344"/>
      <c r="G31" s="327">
        <v>69</v>
      </c>
      <c r="H31" s="268"/>
      <c r="I31" s="327">
        <v>128</v>
      </c>
      <c r="J31" s="344"/>
      <c r="K31" s="267">
        <f t="shared" si="0"/>
        <v>343</v>
      </c>
      <c r="L31" s="268"/>
      <c r="M31" s="269">
        <f t="shared" si="1"/>
        <v>467</v>
      </c>
      <c r="N31" s="266"/>
      <c r="O31" s="289">
        <v>434</v>
      </c>
      <c r="P31" s="289">
        <v>541</v>
      </c>
      <c r="Q31" s="289">
        <f t="shared" si="2"/>
        <v>91</v>
      </c>
      <c r="R31" s="289">
        <f t="shared" si="3"/>
        <v>74</v>
      </c>
    </row>
    <row r="32" spans="1:18" ht="11.25">
      <c r="A32" s="264">
        <f>'place accueil 2007-tab3'!$A33</f>
        <v>27</v>
      </c>
      <c r="B32" s="260" t="s">
        <v>98</v>
      </c>
      <c r="C32" s="265">
        <v>282</v>
      </c>
      <c r="D32" s="291"/>
      <c r="E32" s="265">
        <v>277</v>
      </c>
      <c r="F32" s="344"/>
      <c r="G32" s="327">
        <v>0</v>
      </c>
      <c r="H32" s="268"/>
      <c r="I32" s="327">
        <v>0</v>
      </c>
      <c r="J32" s="344"/>
      <c r="K32" s="267">
        <f t="shared" si="0"/>
        <v>282</v>
      </c>
      <c r="L32" s="268" t="str">
        <f t="shared" si="4"/>
        <v> </v>
      </c>
      <c r="M32" s="269">
        <f t="shared" si="1"/>
        <v>277</v>
      </c>
      <c r="N32" s="266" t="str">
        <f t="shared" si="5"/>
        <v> </v>
      </c>
      <c r="O32" s="289">
        <v>297</v>
      </c>
      <c r="P32" s="289">
        <v>270</v>
      </c>
      <c r="Q32" s="289">
        <f t="shared" si="2"/>
        <v>15</v>
      </c>
      <c r="R32" s="289">
        <f t="shared" si="3"/>
        <v>-7</v>
      </c>
    </row>
    <row r="33" spans="1:18" ht="11.25">
      <c r="A33" s="264">
        <f>'place accueil 2007-tab3'!$A34</f>
        <v>28</v>
      </c>
      <c r="B33" s="260" t="s">
        <v>99</v>
      </c>
      <c r="C33" s="265">
        <v>391</v>
      </c>
      <c r="D33" s="291"/>
      <c r="E33" s="265">
        <v>436</v>
      </c>
      <c r="F33" s="344"/>
      <c r="G33" s="327">
        <v>0</v>
      </c>
      <c r="H33" s="268"/>
      <c r="I33" s="327">
        <v>0</v>
      </c>
      <c r="J33" s="344"/>
      <c r="K33" s="267">
        <f t="shared" si="0"/>
        <v>391</v>
      </c>
      <c r="L33" s="268" t="str">
        <f t="shared" si="4"/>
        <v> </v>
      </c>
      <c r="M33" s="269">
        <f t="shared" si="1"/>
        <v>436</v>
      </c>
      <c r="N33" s="266" t="str">
        <f t="shared" si="5"/>
        <v> </v>
      </c>
      <c r="O33" s="289">
        <v>401</v>
      </c>
      <c r="P33" s="289">
        <v>527</v>
      </c>
      <c r="Q33" s="289">
        <f t="shared" si="2"/>
        <v>10</v>
      </c>
      <c r="R33" s="289">
        <f t="shared" si="3"/>
        <v>91</v>
      </c>
    </row>
    <row r="34" spans="1:18" ht="11.25">
      <c r="A34" s="264">
        <f>'place accueil 2007-tab3'!$A35</f>
        <v>29</v>
      </c>
      <c r="B34" s="260" t="s">
        <v>100</v>
      </c>
      <c r="C34" s="265">
        <v>452</v>
      </c>
      <c r="D34" s="291"/>
      <c r="E34" s="265">
        <v>452</v>
      </c>
      <c r="F34" s="344" t="s">
        <v>180</v>
      </c>
      <c r="G34" s="327">
        <v>0</v>
      </c>
      <c r="H34" s="268"/>
      <c r="I34" s="327">
        <v>0</v>
      </c>
      <c r="J34" s="344"/>
      <c r="K34" s="267">
        <f t="shared" si="0"/>
        <v>452</v>
      </c>
      <c r="L34" s="268" t="str">
        <f t="shared" si="4"/>
        <v> </v>
      </c>
      <c r="M34" s="269">
        <f t="shared" si="1"/>
        <v>452</v>
      </c>
      <c r="N34" s="266" t="str">
        <f t="shared" si="5"/>
        <v>(e)</v>
      </c>
      <c r="O34" s="289">
        <v>452</v>
      </c>
      <c r="P34" s="289">
        <v>414</v>
      </c>
      <c r="Q34" s="289">
        <f t="shared" si="2"/>
        <v>0</v>
      </c>
      <c r="R34" s="289">
        <f t="shared" si="3"/>
        <v>-38</v>
      </c>
    </row>
    <row r="35" spans="1:18" ht="11.25">
      <c r="A35" s="264">
        <f>'place accueil 2007-tab3'!$A36</f>
        <v>30</v>
      </c>
      <c r="B35" s="260" t="s">
        <v>101</v>
      </c>
      <c r="C35" s="265">
        <v>27</v>
      </c>
      <c r="D35" s="291"/>
      <c r="E35" s="265">
        <v>27</v>
      </c>
      <c r="F35" s="344" t="s">
        <v>180</v>
      </c>
      <c r="G35" s="327">
        <v>132</v>
      </c>
      <c r="H35" s="268"/>
      <c r="I35" s="327">
        <v>132</v>
      </c>
      <c r="J35" s="344" t="s">
        <v>180</v>
      </c>
      <c r="K35" s="267">
        <f t="shared" si="0"/>
        <v>159</v>
      </c>
      <c r="L35" s="268" t="str">
        <f t="shared" si="4"/>
        <v> </v>
      </c>
      <c r="M35" s="269">
        <f t="shared" si="1"/>
        <v>159</v>
      </c>
      <c r="N35" s="266" t="str">
        <f t="shared" si="5"/>
        <v>(e)</v>
      </c>
      <c r="O35" s="289">
        <v>187</v>
      </c>
      <c r="P35" s="289">
        <v>223</v>
      </c>
      <c r="Q35" s="289">
        <f t="shared" si="2"/>
        <v>28</v>
      </c>
      <c r="R35" s="289">
        <f t="shared" si="3"/>
        <v>64</v>
      </c>
    </row>
    <row r="36" spans="1:18" ht="11.25">
      <c r="A36" s="264">
        <f>'place accueil 2007-tab3'!$A37</f>
        <v>31</v>
      </c>
      <c r="B36" s="260" t="s">
        <v>102</v>
      </c>
      <c r="C36" s="265">
        <v>2049</v>
      </c>
      <c r="D36" s="291" t="s">
        <v>180</v>
      </c>
      <c r="E36" s="265">
        <v>2049</v>
      </c>
      <c r="F36" s="344"/>
      <c r="G36" s="327">
        <v>33</v>
      </c>
      <c r="H36" s="268" t="s">
        <v>180</v>
      </c>
      <c r="I36" s="327">
        <v>62</v>
      </c>
      <c r="J36" s="344"/>
      <c r="K36" s="267">
        <f t="shared" si="0"/>
        <v>2082</v>
      </c>
      <c r="L36" s="268" t="str">
        <f t="shared" si="4"/>
        <v>(e)</v>
      </c>
      <c r="M36" s="269">
        <f t="shared" si="1"/>
        <v>2111</v>
      </c>
      <c r="N36" s="266" t="str">
        <f t="shared" si="5"/>
        <v> </v>
      </c>
      <c r="O36" s="289">
        <v>1665</v>
      </c>
      <c r="P36" s="289">
        <v>1688</v>
      </c>
      <c r="Q36" s="289">
        <f t="shared" si="2"/>
        <v>-417</v>
      </c>
      <c r="R36" s="289">
        <f t="shared" si="3"/>
        <v>-423</v>
      </c>
    </row>
    <row r="37" spans="1:18" ht="11.25">
      <c r="A37" s="264">
        <f>'place accueil 2007-tab3'!$A38</f>
        <v>32</v>
      </c>
      <c r="B37" s="260" t="s">
        <v>103</v>
      </c>
      <c r="C37" s="265">
        <v>101</v>
      </c>
      <c r="D37" s="291"/>
      <c r="E37" s="265">
        <v>150</v>
      </c>
      <c r="F37" s="344"/>
      <c r="G37" s="327">
        <v>0</v>
      </c>
      <c r="H37" s="268"/>
      <c r="I37" s="327">
        <v>0</v>
      </c>
      <c r="J37" s="344"/>
      <c r="K37" s="267">
        <f t="shared" si="0"/>
        <v>101</v>
      </c>
      <c r="L37" s="268" t="str">
        <f t="shared" si="4"/>
        <v> </v>
      </c>
      <c r="M37" s="269">
        <f t="shared" si="1"/>
        <v>150</v>
      </c>
      <c r="N37" s="266" t="str">
        <f t="shared" si="5"/>
        <v> </v>
      </c>
      <c r="O37" s="289">
        <v>113</v>
      </c>
      <c r="P37" s="289">
        <v>115</v>
      </c>
      <c r="Q37" s="289">
        <f t="shared" si="2"/>
        <v>12</v>
      </c>
      <c r="R37" s="289">
        <f t="shared" si="3"/>
        <v>-35</v>
      </c>
    </row>
    <row r="38" spans="1:18" ht="11.25">
      <c r="A38" s="264">
        <f>'place accueil 2007-tab3'!$A39</f>
        <v>33</v>
      </c>
      <c r="B38" s="260" t="s">
        <v>104</v>
      </c>
      <c r="C38" s="265">
        <v>1320</v>
      </c>
      <c r="D38" s="291"/>
      <c r="E38" s="265">
        <v>1320</v>
      </c>
      <c r="F38" s="344" t="s">
        <v>180</v>
      </c>
      <c r="G38" s="327">
        <v>711</v>
      </c>
      <c r="H38" s="268"/>
      <c r="I38" s="327">
        <v>711</v>
      </c>
      <c r="J38" s="344" t="s">
        <v>180</v>
      </c>
      <c r="K38" s="267">
        <f t="shared" si="0"/>
        <v>2031</v>
      </c>
      <c r="L38" s="268" t="str">
        <f t="shared" si="4"/>
        <v> </v>
      </c>
      <c r="M38" s="269">
        <f t="shared" si="1"/>
        <v>2031</v>
      </c>
      <c r="N38" s="266" t="str">
        <f t="shared" si="5"/>
        <v>(e)</v>
      </c>
      <c r="O38" s="289">
        <v>2144</v>
      </c>
      <c r="P38" s="289">
        <v>1596</v>
      </c>
      <c r="Q38" s="289">
        <f t="shared" si="2"/>
        <v>113</v>
      </c>
      <c r="R38" s="289">
        <f t="shared" si="3"/>
        <v>-435</v>
      </c>
    </row>
    <row r="39" spans="1:18" ht="11.25">
      <c r="A39" s="264">
        <f>'place accueil 2007-tab3'!$A40</f>
        <v>34</v>
      </c>
      <c r="B39" s="260" t="s">
        <v>105</v>
      </c>
      <c r="C39" s="265">
        <v>779</v>
      </c>
      <c r="D39" s="291"/>
      <c r="E39" s="265">
        <v>779</v>
      </c>
      <c r="F39" s="344" t="s">
        <v>180</v>
      </c>
      <c r="G39" s="327">
        <v>159</v>
      </c>
      <c r="H39" s="268"/>
      <c r="I39" s="327">
        <v>159</v>
      </c>
      <c r="J39" s="344" t="s">
        <v>180</v>
      </c>
      <c r="K39" s="267">
        <f t="shared" si="0"/>
        <v>938</v>
      </c>
      <c r="L39" s="268" t="str">
        <f t="shared" si="4"/>
        <v> </v>
      </c>
      <c r="M39" s="269">
        <f t="shared" si="1"/>
        <v>938</v>
      </c>
      <c r="N39" s="266" t="str">
        <f t="shared" si="5"/>
        <v>(e)</v>
      </c>
      <c r="O39" s="289">
        <v>1001</v>
      </c>
      <c r="P39" s="289">
        <v>905</v>
      </c>
      <c r="Q39" s="289">
        <f t="shared" si="2"/>
        <v>63</v>
      </c>
      <c r="R39" s="289">
        <f t="shared" si="3"/>
        <v>-33</v>
      </c>
    </row>
    <row r="40" spans="1:18" ht="11.25">
      <c r="A40" s="264">
        <f>'place accueil 2007-tab3'!$A41</f>
        <v>35</v>
      </c>
      <c r="B40" s="260" t="s">
        <v>106</v>
      </c>
      <c r="C40" s="265">
        <v>312</v>
      </c>
      <c r="D40" s="291"/>
      <c r="E40" s="265">
        <v>312</v>
      </c>
      <c r="F40" s="344" t="s">
        <v>180</v>
      </c>
      <c r="G40" s="327">
        <v>97</v>
      </c>
      <c r="H40" s="268"/>
      <c r="I40" s="327">
        <v>97</v>
      </c>
      <c r="J40" s="344" t="s">
        <v>180</v>
      </c>
      <c r="K40" s="267">
        <f t="shared" si="0"/>
        <v>409</v>
      </c>
      <c r="L40" s="268" t="str">
        <f t="shared" si="4"/>
        <v> </v>
      </c>
      <c r="M40" s="269">
        <f t="shared" si="1"/>
        <v>409</v>
      </c>
      <c r="N40" s="266" t="str">
        <f t="shared" si="5"/>
        <v>(e)</v>
      </c>
      <c r="O40" s="289">
        <v>445</v>
      </c>
      <c r="P40" s="289">
        <v>431</v>
      </c>
      <c r="Q40" s="289">
        <f t="shared" si="2"/>
        <v>36</v>
      </c>
      <c r="R40" s="289">
        <f t="shared" si="3"/>
        <v>22</v>
      </c>
    </row>
    <row r="41" spans="1:18" ht="11.25">
      <c r="A41" s="264">
        <f>'place accueil 2007-tab3'!$A42</f>
        <v>36</v>
      </c>
      <c r="B41" s="260" t="s">
        <v>107</v>
      </c>
      <c r="C41" s="265">
        <v>160</v>
      </c>
      <c r="D41" s="291"/>
      <c r="E41" s="265">
        <v>189</v>
      </c>
      <c r="F41" s="344"/>
      <c r="G41" s="327">
        <v>0</v>
      </c>
      <c r="H41" s="268"/>
      <c r="I41" s="327">
        <v>0</v>
      </c>
      <c r="J41" s="344"/>
      <c r="K41" s="267">
        <f t="shared" si="0"/>
        <v>160</v>
      </c>
      <c r="L41" s="268" t="str">
        <f t="shared" si="4"/>
        <v> </v>
      </c>
      <c r="M41" s="269">
        <f t="shared" si="1"/>
        <v>189</v>
      </c>
      <c r="N41" s="266" t="str">
        <f t="shared" si="5"/>
        <v> </v>
      </c>
      <c r="O41" s="289">
        <v>190</v>
      </c>
      <c r="P41" s="289">
        <v>163</v>
      </c>
      <c r="Q41" s="289">
        <f t="shared" si="2"/>
        <v>30</v>
      </c>
      <c r="R41" s="289">
        <f t="shared" si="3"/>
        <v>-26</v>
      </c>
    </row>
    <row r="42" spans="1:18" ht="11.25">
      <c r="A42" s="264">
        <f>'place accueil 2007-tab3'!$A43</f>
        <v>37</v>
      </c>
      <c r="B42" s="260" t="s">
        <v>108</v>
      </c>
      <c r="C42" s="265">
        <v>685</v>
      </c>
      <c r="D42" s="291"/>
      <c r="E42" s="265">
        <v>611</v>
      </c>
      <c r="F42" s="344"/>
      <c r="G42" s="327">
        <v>84</v>
      </c>
      <c r="H42" s="268"/>
      <c r="I42" s="327">
        <v>84</v>
      </c>
      <c r="J42" s="344" t="s">
        <v>180</v>
      </c>
      <c r="K42" s="267">
        <f t="shared" si="0"/>
        <v>769</v>
      </c>
      <c r="L42" s="268" t="str">
        <f t="shared" si="4"/>
        <v> </v>
      </c>
      <c r="M42" s="269">
        <f t="shared" si="1"/>
        <v>695</v>
      </c>
      <c r="N42" s="266" t="str">
        <f t="shared" si="5"/>
        <v>(e)</v>
      </c>
      <c r="O42" s="289">
        <v>755</v>
      </c>
      <c r="P42" s="289">
        <v>680</v>
      </c>
      <c r="Q42" s="289">
        <f t="shared" si="2"/>
        <v>-14</v>
      </c>
      <c r="R42" s="289">
        <f t="shared" si="3"/>
        <v>-15</v>
      </c>
    </row>
    <row r="43" spans="1:18" ht="11.25">
      <c r="A43" s="264">
        <f>'place accueil 2007-tab3'!$A44</f>
        <v>38</v>
      </c>
      <c r="B43" s="260" t="s">
        <v>109</v>
      </c>
      <c r="C43" s="265">
        <v>769</v>
      </c>
      <c r="D43" s="291"/>
      <c r="E43" s="265">
        <v>769</v>
      </c>
      <c r="F43" s="344" t="s">
        <v>180</v>
      </c>
      <c r="G43" s="327">
        <v>385</v>
      </c>
      <c r="H43" s="268"/>
      <c r="I43" s="327">
        <v>385</v>
      </c>
      <c r="J43" s="344" t="s">
        <v>180</v>
      </c>
      <c r="K43" s="267">
        <f t="shared" si="0"/>
        <v>1154</v>
      </c>
      <c r="L43" s="268" t="str">
        <f t="shared" si="4"/>
        <v> </v>
      </c>
      <c r="M43" s="269">
        <f t="shared" si="1"/>
        <v>1154</v>
      </c>
      <c r="N43" s="266" t="str">
        <f t="shared" si="5"/>
        <v>(e)</v>
      </c>
      <c r="O43" s="289">
        <v>1136</v>
      </c>
      <c r="P43" s="289">
        <v>830</v>
      </c>
      <c r="Q43" s="289">
        <f t="shared" si="2"/>
        <v>-18</v>
      </c>
      <c r="R43" s="289">
        <f t="shared" si="3"/>
        <v>-324</v>
      </c>
    </row>
    <row r="44" spans="1:18" ht="11.25">
      <c r="A44" s="264">
        <f>'place accueil 2007-tab3'!$A45</f>
        <v>39</v>
      </c>
      <c r="B44" s="260" t="s">
        <v>110</v>
      </c>
      <c r="C44" s="265">
        <v>103</v>
      </c>
      <c r="D44" s="291"/>
      <c r="E44" s="265">
        <v>154</v>
      </c>
      <c r="F44" s="344"/>
      <c r="G44" s="327">
        <v>16</v>
      </c>
      <c r="H44" s="268"/>
      <c r="I44" s="327">
        <v>23</v>
      </c>
      <c r="J44" s="344"/>
      <c r="K44" s="267">
        <f t="shared" si="0"/>
        <v>119</v>
      </c>
      <c r="L44" s="268" t="str">
        <f t="shared" si="4"/>
        <v> </v>
      </c>
      <c r="M44" s="269">
        <f t="shared" si="1"/>
        <v>177</v>
      </c>
      <c r="N44" s="266" t="str">
        <f t="shared" si="5"/>
        <v> </v>
      </c>
      <c r="O44" s="289">
        <v>120</v>
      </c>
      <c r="P44" s="289">
        <v>91</v>
      </c>
      <c r="Q44" s="289">
        <f t="shared" si="2"/>
        <v>1</v>
      </c>
      <c r="R44" s="289">
        <f t="shared" si="3"/>
        <v>-86</v>
      </c>
    </row>
    <row r="45" spans="1:18" ht="11.25">
      <c r="A45" s="264">
        <f>'place accueil 2007-tab3'!$A46</f>
        <v>40</v>
      </c>
      <c r="B45" s="260" t="s">
        <v>111</v>
      </c>
      <c r="C45" s="265">
        <v>170</v>
      </c>
      <c r="D45" s="291"/>
      <c r="E45" s="265">
        <v>278</v>
      </c>
      <c r="F45" s="344"/>
      <c r="G45" s="327">
        <v>30</v>
      </c>
      <c r="H45" s="268"/>
      <c r="I45" s="327">
        <v>30</v>
      </c>
      <c r="J45" s="344" t="s">
        <v>180</v>
      </c>
      <c r="K45" s="267">
        <f t="shared" si="0"/>
        <v>200</v>
      </c>
      <c r="L45" s="268" t="str">
        <f t="shared" si="4"/>
        <v> </v>
      </c>
      <c r="M45" s="269">
        <f t="shared" si="1"/>
        <v>308</v>
      </c>
      <c r="N45" s="266" t="str">
        <f t="shared" si="5"/>
        <v>(e)</v>
      </c>
      <c r="O45" s="289">
        <v>278</v>
      </c>
      <c r="P45" s="289">
        <v>225</v>
      </c>
      <c r="Q45" s="289">
        <f t="shared" si="2"/>
        <v>78</v>
      </c>
      <c r="R45" s="289">
        <f t="shared" si="3"/>
        <v>-83</v>
      </c>
    </row>
    <row r="46" spans="1:18" ht="11.25">
      <c r="A46" s="264">
        <f>'place accueil 2007-tab3'!$A47</f>
        <v>41</v>
      </c>
      <c r="B46" s="260" t="s">
        <v>112</v>
      </c>
      <c r="C46" s="265">
        <v>60</v>
      </c>
      <c r="D46" s="291"/>
      <c r="E46" s="265">
        <v>81</v>
      </c>
      <c r="F46" s="344"/>
      <c r="G46" s="327">
        <v>0</v>
      </c>
      <c r="H46" s="268"/>
      <c r="I46" s="327">
        <v>0</v>
      </c>
      <c r="J46" s="344"/>
      <c r="K46" s="267">
        <f t="shared" si="0"/>
        <v>60</v>
      </c>
      <c r="L46" s="268" t="str">
        <f t="shared" si="4"/>
        <v> </v>
      </c>
      <c r="M46" s="269">
        <f t="shared" si="1"/>
        <v>81</v>
      </c>
      <c r="N46" s="266" t="str">
        <f t="shared" si="5"/>
        <v> </v>
      </c>
      <c r="O46" s="289">
        <v>17</v>
      </c>
      <c r="P46" s="289">
        <v>62</v>
      </c>
      <c r="Q46" s="289">
        <f t="shared" si="2"/>
        <v>-43</v>
      </c>
      <c r="R46" s="289">
        <f t="shared" si="3"/>
        <v>-19</v>
      </c>
    </row>
    <row r="47" spans="1:18" ht="11.25">
      <c r="A47" s="264">
        <f>'place accueil 2007-tab3'!$A48</f>
        <v>42</v>
      </c>
      <c r="B47" s="260" t="s">
        <v>113</v>
      </c>
      <c r="C47" s="265">
        <v>0</v>
      </c>
      <c r="D47" s="291"/>
      <c r="E47" s="265">
        <v>0</v>
      </c>
      <c r="F47" s="344"/>
      <c r="G47" s="327">
        <v>76</v>
      </c>
      <c r="H47" s="268"/>
      <c r="I47" s="327">
        <v>76</v>
      </c>
      <c r="J47" s="344" t="s">
        <v>180</v>
      </c>
      <c r="K47" s="267">
        <f t="shared" si="0"/>
        <v>76</v>
      </c>
      <c r="L47" s="268" t="str">
        <f t="shared" si="4"/>
        <v> </v>
      </c>
      <c r="M47" s="269">
        <f t="shared" si="1"/>
        <v>76</v>
      </c>
      <c r="N47" s="266" t="str">
        <f t="shared" si="5"/>
        <v>(e)</v>
      </c>
      <c r="O47" s="289">
        <v>38</v>
      </c>
      <c r="P47" s="289">
        <v>49</v>
      </c>
      <c r="Q47" s="289">
        <f t="shared" si="2"/>
        <v>-38</v>
      </c>
      <c r="R47" s="289">
        <f t="shared" si="3"/>
        <v>-27</v>
      </c>
    </row>
    <row r="48" spans="1:18" ht="11.25">
      <c r="A48" s="264">
        <f>'place accueil 2007-tab3'!$A49</f>
        <v>43</v>
      </c>
      <c r="B48" s="260" t="s">
        <v>114</v>
      </c>
      <c r="C48" s="265">
        <v>0</v>
      </c>
      <c r="D48" s="291"/>
      <c r="E48" s="265">
        <v>0</v>
      </c>
      <c r="F48" s="344"/>
      <c r="G48" s="327">
        <v>80</v>
      </c>
      <c r="H48" s="291" t="s">
        <v>180</v>
      </c>
      <c r="I48" s="327">
        <v>80</v>
      </c>
      <c r="J48" s="344" t="s">
        <v>180</v>
      </c>
      <c r="K48" s="267">
        <f t="shared" si="0"/>
        <v>80</v>
      </c>
      <c r="L48" s="268" t="str">
        <f t="shared" si="4"/>
        <v>(e)</v>
      </c>
      <c r="M48" s="269">
        <f t="shared" si="1"/>
        <v>80</v>
      </c>
      <c r="N48" s="266" t="str">
        <f t="shared" si="5"/>
        <v>(e)</v>
      </c>
      <c r="O48" s="289">
        <v>111</v>
      </c>
      <c r="P48" s="289">
        <v>122</v>
      </c>
      <c r="Q48" s="289">
        <f t="shared" si="2"/>
        <v>31</v>
      </c>
      <c r="R48" s="289">
        <f t="shared" si="3"/>
        <v>42</v>
      </c>
    </row>
    <row r="49" spans="1:18" ht="11.25">
      <c r="A49" s="264">
        <f>'place accueil 2007-tab3'!$A50</f>
        <v>44</v>
      </c>
      <c r="B49" s="260" t="s">
        <v>115</v>
      </c>
      <c r="C49" s="265">
        <v>544</v>
      </c>
      <c r="D49" s="291"/>
      <c r="E49" s="265">
        <v>544</v>
      </c>
      <c r="F49" s="344" t="s">
        <v>180</v>
      </c>
      <c r="G49" s="327">
        <v>331</v>
      </c>
      <c r="H49" s="268"/>
      <c r="I49" s="327">
        <v>331</v>
      </c>
      <c r="J49" s="344" t="s">
        <v>180</v>
      </c>
      <c r="K49" s="267">
        <f t="shared" si="0"/>
        <v>875</v>
      </c>
      <c r="L49" s="268" t="str">
        <f t="shared" si="4"/>
        <v> </v>
      </c>
      <c r="M49" s="269">
        <f t="shared" si="1"/>
        <v>875</v>
      </c>
      <c r="N49" s="266" t="str">
        <f t="shared" si="5"/>
        <v>(e)</v>
      </c>
      <c r="O49" s="289">
        <v>1153</v>
      </c>
      <c r="P49" s="289">
        <v>1293</v>
      </c>
      <c r="Q49" s="289">
        <f t="shared" si="2"/>
        <v>278</v>
      </c>
      <c r="R49" s="289">
        <f t="shared" si="3"/>
        <v>418</v>
      </c>
    </row>
    <row r="50" spans="1:18" ht="11.25">
      <c r="A50" s="264">
        <f>'place accueil 2007-tab3'!$A51</f>
        <v>45</v>
      </c>
      <c r="B50" s="260" t="s">
        <v>116</v>
      </c>
      <c r="C50" s="265">
        <v>1164</v>
      </c>
      <c r="D50" s="291"/>
      <c r="E50" s="265">
        <v>1343</v>
      </c>
      <c r="F50" s="344"/>
      <c r="G50" s="327">
        <v>289</v>
      </c>
      <c r="H50" s="268"/>
      <c r="I50" s="327">
        <v>278</v>
      </c>
      <c r="J50" s="344"/>
      <c r="K50" s="267">
        <f t="shared" si="0"/>
        <v>1453</v>
      </c>
      <c r="L50" s="268" t="str">
        <f t="shared" si="4"/>
        <v> </v>
      </c>
      <c r="M50" s="269">
        <f t="shared" si="1"/>
        <v>1621</v>
      </c>
      <c r="N50" s="266" t="str">
        <f t="shared" si="5"/>
        <v> </v>
      </c>
      <c r="O50" s="289">
        <v>2269</v>
      </c>
      <c r="P50" s="289">
        <v>1357</v>
      </c>
      <c r="Q50" s="289">
        <f t="shared" si="2"/>
        <v>816</v>
      </c>
      <c r="R50" s="289">
        <f t="shared" si="3"/>
        <v>-264</v>
      </c>
    </row>
    <row r="51" spans="1:18" ht="11.25">
      <c r="A51" s="264">
        <f>'place accueil 2007-tab3'!$A52</f>
        <v>46</v>
      </c>
      <c r="B51" s="260" t="s">
        <v>117</v>
      </c>
      <c r="C51" s="265">
        <v>0</v>
      </c>
      <c r="D51" s="291"/>
      <c r="E51" s="265">
        <v>0</v>
      </c>
      <c r="F51" s="344"/>
      <c r="G51" s="327">
        <v>20</v>
      </c>
      <c r="H51" s="268"/>
      <c r="I51" s="327">
        <v>20</v>
      </c>
      <c r="J51" s="344" t="s">
        <v>180</v>
      </c>
      <c r="K51" s="267">
        <f t="shared" si="0"/>
        <v>20</v>
      </c>
      <c r="L51" s="268" t="str">
        <f t="shared" si="4"/>
        <v> </v>
      </c>
      <c r="M51" s="269">
        <f t="shared" si="1"/>
        <v>20</v>
      </c>
      <c r="N51" s="266" t="str">
        <f t="shared" si="5"/>
        <v>(e)</v>
      </c>
      <c r="O51" s="289">
        <v>20</v>
      </c>
      <c r="P51" s="289">
        <v>19</v>
      </c>
      <c r="Q51" s="289">
        <f t="shared" si="2"/>
        <v>0</v>
      </c>
      <c r="R51" s="289">
        <f t="shared" si="3"/>
        <v>-1</v>
      </c>
    </row>
    <row r="52" spans="1:18" ht="11.25">
      <c r="A52" s="264">
        <f>'place accueil 2007-tab3'!$A53</f>
        <v>47</v>
      </c>
      <c r="B52" s="260" t="s">
        <v>118</v>
      </c>
      <c r="C52" s="265">
        <v>114</v>
      </c>
      <c r="D52" s="291"/>
      <c r="E52" s="265">
        <v>137</v>
      </c>
      <c r="F52" s="344"/>
      <c r="G52" s="327">
        <v>0</v>
      </c>
      <c r="H52" s="268"/>
      <c r="I52" s="327">
        <v>0</v>
      </c>
      <c r="J52" s="344"/>
      <c r="K52" s="267">
        <f t="shared" si="0"/>
        <v>114</v>
      </c>
      <c r="L52" s="268" t="str">
        <f t="shared" si="4"/>
        <v> </v>
      </c>
      <c r="M52" s="269">
        <f t="shared" si="1"/>
        <v>137</v>
      </c>
      <c r="N52" s="266" t="str">
        <f t="shared" si="5"/>
        <v> </v>
      </c>
      <c r="O52" s="289">
        <v>151</v>
      </c>
      <c r="P52" s="289">
        <v>169</v>
      </c>
      <c r="Q52" s="289">
        <f t="shared" si="2"/>
        <v>37</v>
      </c>
      <c r="R52" s="289">
        <f t="shared" si="3"/>
        <v>32</v>
      </c>
    </row>
    <row r="53" spans="1:18" ht="11.25">
      <c r="A53" s="264">
        <f>'place accueil 2007-tab3'!$A54</f>
        <v>48</v>
      </c>
      <c r="B53" s="260" t="s">
        <v>119</v>
      </c>
      <c r="C53" s="265">
        <v>0</v>
      </c>
      <c r="D53" s="291"/>
      <c r="E53" s="265">
        <v>0</v>
      </c>
      <c r="F53" s="344"/>
      <c r="G53" s="327">
        <v>40</v>
      </c>
      <c r="H53" s="268"/>
      <c r="I53" s="327">
        <v>47</v>
      </c>
      <c r="J53" s="344"/>
      <c r="K53" s="267">
        <f t="shared" si="0"/>
        <v>40</v>
      </c>
      <c r="L53" s="268" t="str">
        <f t="shared" si="4"/>
        <v> </v>
      </c>
      <c r="M53" s="269">
        <f t="shared" si="1"/>
        <v>47</v>
      </c>
      <c r="N53" s="266" t="str">
        <f t="shared" si="5"/>
        <v> </v>
      </c>
      <c r="O53" s="289">
        <v>40</v>
      </c>
      <c r="P53" s="289">
        <v>44</v>
      </c>
      <c r="Q53" s="289">
        <f t="shared" si="2"/>
        <v>0</v>
      </c>
      <c r="R53" s="289">
        <f t="shared" si="3"/>
        <v>-3</v>
      </c>
    </row>
    <row r="54" spans="1:18" ht="11.25">
      <c r="A54" s="264">
        <f>'place accueil 2007-tab3'!$A55</f>
        <v>49</v>
      </c>
      <c r="B54" s="260" t="s">
        <v>120</v>
      </c>
      <c r="C54" s="265">
        <v>659</v>
      </c>
      <c r="D54" s="291" t="s">
        <v>180</v>
      </c>
      <c r="E54" s="265">
        <v>659</v>
      </c>
      <c r="F54" s="344"/>
      <c r="G54" s="327">
        <v>0</v>
      </c>
      <c r="H54" s="268"/>
      <c r="I54" s="327">
        <v>0</v>
      </c>
      <c r="J54" s="344"/>
      <c r="K54" s="267">
        <f t="shared" si="0"/>
        <v>659</v>
      </c>
      <c r="L54" s="268" t="str">
        <f t="shared" si="4"/>
        <v>(e)</v>
      </c>
      <c r="M54" s="269">
        <f t="shared" si="1"/>
        <v>659</v>
      </c>
      <c r="N54" s="266" t="str">
        <f t="shared" si="5"/>
        <v> </v>
      </c>
      <c r="O54" s="289">
        <v>611</v>
      </c>
      <c r="P54" s="289">
        <v>652</v>
      </c>
      <c r="Q54" s="289">
        <f t="shared" si="2"/>
        <v>-48</v>
      </c>
      <c r="R54" s="289">
        <f t="shared" si="3"/>
        <v>-7</v>
      </c>
    </row>
    <row r="55" spans="1:18" ht="11.25">
      <c r="A55" s="264">
        <f>'place accueil 2007-tab3'!$A56</f>
        <v>50</v>
      </c>
      <c r="B55" s="260" t="s">
        <v>121</v>
      </c>
      <c r="C55" s="265">
        <v>272</v>
      </c>
      <c r="D55" s="291"/>
      <c r="E55" s="265">
        <v>291</v>
      </c>
      <c r="F55" s="344"/>
      <c r="G55" s="327">
        <v>0</v>
      </c>
      <c r="H55" s="268"/>
      <c r="I55" s="327">
        <v>0</v>
      </c>
      <c r="J55" s="344"/>
      <c r="K55" s="267">
        <f t="shared" si="0"/>
        <v>272</v>
      </c>
      <c r="L55" s="268" t="str">
        <f t="shared" si="4"/>
        <v> </v>
      </c>
      <c r="M55" s="269">
        <f t="shared" si="1"/>
        <v>291</v>
      </c>
      <c r="N55" s="266" t="str">
        <f t="shared" si="5"/>
        <v> </v>
      </c>
      <c r="O55" s="289">
        <v>330</v>
      </c>
      <c r="P55" s="289">
        <v>508</v>
      </c>
      <c r="Q55" s="289">
        <f t="shared" si="2"/>
        <v>58</v>
      </c>
      <c r="R55" s="289">
        <f t="shared" si="3"/>
        <v>217</v>
      </c>
    </row>
    <row r="56" spans="1:18" ht="11.25">
      <c r="A56" s="264">
        <f>'place accueil 2007-tab3'!$A57</f>
        <v>51</v>
      </c>
      <c r="B56" s="260" t="s">
        <v>122</v>
      </c>
      <c r="C56" s="265">
        <v>311</v>
      </c>
      <c r="D56" s="291"/>
      <c r="E56" s="265">
        <v>234</v>
      </c>
      <c r="F56" s="344"/>
      <c r="G56" s="327">
        <v>0</v>
      </c>
      <c r="H56" s="268"/>
      <c r="I56" s="327">
        <v>0</v>
      </c>
      <c r="J56" s="344"/>
      <c r="K56" s="267">
        <f t="shared" si="0"/>
        <v>311</v>
      </c>
      <c r="L56" s="268" t="str">
        <f t="shared" si="4"/>
        <v> </v>
      </c>
      <c r="M56" s="269">
        <f t="shared" si="1"/>
        <v>234</v>
      </c>
      <c r="N56" s="266" t="str">
        <f t="shared" si="5"/>
        <v> </v>
      </c>
      <c r="O56" s="289">
        <v>316</v>
      </c>
      <c r="P56" s="289">
        <v>237</v>
      </c>
      <c r="Q56" s="289">
        <f t="shared" si="2"/>
        <v>5</v>
      </c>
      <c r="R56" s="289">
        <f t="shared" si="3"/>
        <v>3</v>
      </c>
    </row>
    <row r="57" spans="1:18" ht="11.25">
      <c r="A57" s="271">
        <f>'place accueil 2007-tab3'!$A58</f>
        <v>52</v>
      </c>
      <c r="B57" s="272" t="s">
        <v>123</v>
      </c>
      <c r="C57" s="273">
        <v>0</v>
      </c>
      <c r="D57" s="342"/>
      <c r="E57" s="273">
        <v>0</v>
      </c>
      <c r="F57" s="343"/>
      <c r="G57" s="329">
        <v>0</v>
      </c>
      <c r="H57" s="276"/>
      <c r="I57" s="329">
        <v>0</v>
      </c>
      <c r="J57" s="343"/>
      <c r="K57" s="275">
        <f t="shared" si="0"/>
        <v>0</v>
      </c>
      <c r="L57" s="276" t="str">
        <f t="shared" si="4"/>
        <v> </v>
      </c>
      <c r="M57" s="277">
        <f t="shared" si="1"/>
        <v>0</v>
      </c>
      <c r="N57" s="274" t="str">
        <f t="shared" si="5"/>
        <v> </v>
      </c>
      <c r="O57" s="289">
        <v>0</v>
      </c>
      <c r="P57" s="289">
        <v>0</v>
      </c>
      <c r="Q57" s="289">
        <f t="shared" si="2"/>
        <v>0</v>
      </c>
      <c r="R57" s="289">
        <f t="shared" si="3"/>
        <v>0</v>
      </c>
    </row>
    <row r="58" spans="1:16" ht="15" customHeight="1">
      <c r="A58" s="549" t="s">
        <v>181</v>
      </c>
      <c r="B58" s="549"/>
      <c r="C58" s="279"/>
      <c r="D58" s="291"/>
      <c r="E58" s="279"/>
      <c r="F58" s="291"/>
      <c r="G58" s="280"/>
      <c r="H58" s="268"/>
      <c r="I58" s="280"/>
      <c r="J58" s="291"/>
      <c r="O58" s="289"/>
      <c r="P58" s="289"/>
    </row>
    <row r="59" spans="1:16" ht="14.25" customHeight="1">
      <c r="A59" s="345"/>
      <c r="B59" s="345"/>
      <c r="C59" s="279"/>
      <c r="D59" s="291"/>
      <c r="E59" s="279"/>
      <c r="F59" s="291"/>
      <c r="G59" s="280"/>
      <c r="H59" s="281"/>
      <c r="I59" s="280"/>
      <c r="J59" s="291"/>
      <c r="O59" s="289"/>
      <c r="P59" s="289"/>
    </row>
    <row r="60" spans="1:16" ht="30.75" customHeight="1">
      <c r="A60" s="584" t="s">
        <v>64</v>
      </c>
      <c r="B60" s="585"/>
      <c r="C60" s="561" t="s">
        <v>218</v>
      </c>
      <c r="D60" s="603"/>
      <c r="E60" s="603"/>
      <c r="F60" s="603"/>
      <c r="G60" s="561" t="s">
        <v>219</v>
      </c>
      <c r="H60" s="603"/>
      <c r="I60" s="603"/>
      <c r="J60" s="562"/>
      <c r="K60" s="551" t="s">
        <v>178</v>
      </c>
      <c r="L60" s="604"/>
      <c r="M60" s="604"/>
      <c r="N60" s="605"/>
      <c r="O60" s="289"/>
      <c r="P60" s="289"/>
    </row>
    <row r="61" spans="1:16" ht="24.75" customHeight="1">
      <c r="A61" s="586"/>
      <c r="B61" s="587"/>
      <c r="C61" s="606" t="s">
        <v>220</v>
      </c>
      <c r="D61" s="605"/>
      <c r="E61" s="607" t="s">
        <v>221</v>
      </c>
      <c r="F61" s="607"/>
      <c r="G61" s="599" t="s">
        <v>220</v>
      </c>
      <c r="H61" s="600"/>
      <c r="I61" s="601" t="s">
        <v>221</v>
      </c>
      <c r="J61" s="602"/>
      <c r="K61" s="600" t="s">
        <v>220</v>
      </c>
      <c r="L61" s="600"/>
      <c r="M61" s="601" t="s">
        <v>221</v>
      </c>
      <c r="N61" s="602"/>
      <c r="O61" s="289"/>
      <c r="P61" s="289"/>
    </row>
    <row r="62" spans="1:18" ht="11.25">
      <c r="A62" s="264">
        <f>'place accueil 2007-tab3'!$A64</f>
        <v>53</v>
      </c>
      <c r="B62" s="260" t="s">
        <v>125</v>
      </c>
      <c r="C62" s="265">
        <v>51</v>
      </c>
      <c r="D62" s="344"/>
      <c r="E62" s="298">
        <v>69</v>
      </c>
      <c r="F62" s="291"/>
      <c r="G62" s="327">
        <v>0</v>
      </c>
      <c r="H62" s="268"/>
      <c r="I62" s="327">
        <v>0</v>
      </c>
      <c r="J62" s="344"/>
      <c r="K62" s="267">
        <f>C62+G62</f>
        <v>51</v>
      </c>
      <c r="L62" s="268" t="str">
        <f aca="true" t="shared" si="6" ref="L62:L108">IF(OR(D62="(e)",H62="(e)"),"(e)"," ")</f>
        <v> </v>
      </c>
      <c r="M62" s="269">
        <f>E62+I62</f>
        <v>69</v>
      </c>
      <c r="N62" s="266" t="str">
        <f aca="true" t="shared" si="7" ref="N62:N108">IF(OR(F62="(e)",J62="(e)"),"(e)"," ")</f>
        <v> </v>
      </c>
      <c r="O62" s="289">
        <v>68</v>
      </c>
      <c r="P62" s="289">
        <v>57</v>
      </c>
      <c r="Q62" s="289">
        <f>O62-K62</f>
        <v>17</v>
      </c>
      <c r="R62" s="289">
        <f>P62-M62</f>
        <v>-12</v>
      </c>
    </row>
    <row r="63" spans="1:18" ht="11.25">
      <c r="A63" s="264">
        <f>'place accueil 2007-tab3'!$A65</f>
        <v>54</v>
      </c>
      <c r="B63" s="260" t="s">
        <v>126</v>
      </c>
      <c r="C63" s="265">
        <v>423</v>
      </c>
      <c r="D63" s="344"/>
      <c r="E63" s="298">
        <v>495</v>
      </c>
      <c r="F63" s="291"/>
      <c r="G63" s="327">
        <v>158</v>
      </c>
      <c r="H63" s="268"/>
      <c r="I63" s="327">
        <v>158</v>
      </c>
      <c r="J63" s="344" t="s">
        <v>180</v>
      </c>
      <c r="K63" s="267">
        <f aca="true" t="shared" si="8" ref="K63:K108">C63+G63</f>
        <v>581</v>
      </c>
      <c r="L63" s="268" t="str">
        <f t="shared" si="6"/>
        <v> </v>
      </c>
      <c r="M63" s="269">
        <f aca="true" t="shared" si="9" ref="M63:M108">E63+I63</f>
        <v>653</v>
      </c>
      <c r="N63" s="266" t="str">
        <f t="shared" si="7"/>
        <v>(e)</v>
      </c>
      <c r="O63" s="289">
        <v>579</v>
      </c>
      <c r="P63" s="289">
        <v>787</v>
      </c>
      <c r="Q63" s="289">
        <f aca="true" t="shared" si="10" ref="Q63:Q108">O63-K63</f>
        <v>-2</v>
      </c>
      <c r="R63" s="289">
        <f aca="true" t="shared" si="11" ref="R63:R108">P63-M63</f>
        <v>134</v>
      </c>
    </row>
    <row r="64" spans="1:18" ht="11.25">
      <c r="A64" s="264">
        <f>'place accueil 2007-tab3'!$A66</f>
        <v>55</v>
      </c>
      <c r="B64" s="260" t="s">
        <v>127</v>
      </c>
      <c r="C64" s="265">
        <v>0</v>
      </c>
      <c r="D64" s="344"/>
      <c r="E64" s="298">
        <v>0</v>
      </c>
      <c r="F64" s="291"/>
      <c r="G64" s="327">
        <v>0</v>
      </c>
      <c r="H64" s="268"/>
      <c r="I64" s="327">
        <v>0</v>
      </c>
      <c r="J64" s="344"/>
      <c r="K64" s="267">
        <f t="shared" si="8"/>
        <v>0</v>
      </c>
      <c r="L64" s="268" t="str">
        <f t="shared" si="6"/>
        <v> </v>
      </c>
      <c r="M64" s="269">
        <f t="shared" si="9"/>
        <v>0</v>
      </c>
      <c r="N64" s="266" t="str">
        <f t="shared" si="7"/>
        <v> </v>
      </c>
      <c r="O64" s="289">
        <v>0</v>
      </c>
      <c r="P64" s="289">
        <v>0</v>
      </c>
      <c r="Q64" s="289">
        <f t="shared" si="10"/>
        <v>0</v>
      </c>
      <c r="R64" s="289">
        <f t="shared" si="11"/>
        <v>0</v>
      </c>
    </row>
    <row r="65" spans="1:18" ht="11.25">
      <c r="A65" s="264">
        <f>'place accueil 2007-tab3'!$A67</f>
        <v>56</v>
      </c>
      <c r="B65" s="260" t="s">
        <v>128</v>
      </c>
      <c r="C65" s="265">
        <v>153</v>
      </c>
      <c r="D65" s="344"/>
      <c r="E65" s="298">
        <v>153</v>
      </c>
      <c r="F65" s="291" t="s">
        <v>180</v>
      </c>
      <c r="G65" s="327">
        <v>0</v>
      </c>
      <c r="H65" s="268"/>
      <c r="I65" s="327">
        <v>0</v>
      </c>
      <c r="J65" s="344"/>
      <c r="K65" s="267">
        <f t="shared" si="8"/>
        <v>153</v>
      </c>
      <c r="L65" s="268" t="str">
        <f t="shared" si="6"/>
        <v> </v>
      </c>
      <c r="M65" s="269">
        <f t="shared" si="9"/>
        <v>153</v>
      </c>
      <c r="N65" s="266" t="str">
        <f t="shared" si="7"/>
        <v>(e)</v>
      </c>
      <c r="O65" s="289">
        <v>153</v>
      </c>
      <c r="P65" s="289">
        <v>198</v>
      </c>
      <c r="Q65" s="289">
        <f t="shared" si="10"/>
        <v>0</v>
      </c>
      <c r="R65" s="289">
        <f t="shared" si="11"/>
        <v>45</v>
      </c>
    </row>
    <row r="66" spans="1:18" ht="11.25">
      <c r="A66" s="264">
        <f>'place accueil 2007-tab3'!$A68</f>
        <v>57</v>
      </c>
      <c r="B66" s="260" t="s">
        <v>129</v>
      </c>
      <c r="C66" s="265">
        <v>300</v>
      </c>
      <c r="D66" s="344"/>
      <c r="E66" s="298">
        <v>253</v>
      </c>
      <c r="F66" s="291"/>
      <c r="G66" s="327">
        <v>100</v>
      </c>
      <c r="H66" s="268"/>
      <c r="I66" s="327">
        <v>57</v>
      </c>
      <c r="J66" s="344"/>
      <c r="K66" s="267">
        <f t="shared" si="8"/>
        <v>400</v>
      </c>
      <c r="L66" s="268" t="str">
        <f t="shared" si="6"/>
        <v> </v>
      </c>
      <c r="M66" s="269">
        <f t="shared" si="9"/>
        <v>310</v>
      </c>
      <c r="N66" s="266" t="str">
        <f t="shared" si="7"/>
        <v> </v>
      </c>
      <c r="O66" s="289">
        <v>400</v>
      </c>
      <c r="P66" s="289">
        <v>317</v>
      </c>
      <c r="Q66" s="289">
        <f t="shared" si="10"/>
        <v>0</v>
      </c>
      <c r="R66" s="289">
        <f t="shared" si="11"/>
        <v>7</v>
      </c>
    </row>
    <row r="67" spans="1:18" ht="11.25">
      <c r="A67" s="264">
        <f>'place accueil 2007-tab3'!$A69</f>
        <v>58</v>
      </c>
      <c r="B67" s="260" t="s">
        <v>130</v>
      </c>
      <c r="C67" s="265">
        <v>48</v>
      </c>
      <c r="D67" s="344" t="s">
        <v>180</v>
      </c>
      <c r="E67" s="298">
        <v>48</v>
      </c>
      <c r="F67" s="291" t="s">
        <v>180</v>
      </c>
      <c r="G67" s="327">
        <v>0</v>
      </c>
      <c r="H67" s="268" t="s">
        <v>180</v>
      </c>
      <c r="I67" s="327">
        <v>0</v>
      </c>
      <c r="J67" s="344" t="s">
        <v>180</v>
      </c>
      <c r="K67" s="267">
        <f t="shared" si="8"/>
        <v>48</v>
      </c>
      <c r="L67" s="268" t="str">
        <f t="shared" si="6"/>
        <v>(e)</v>
      </c>
      <c r="M67" s="269">
        <f t="shared" si="9"/>
        <v>48</v>
      </c>
      <c r="N67" s="266" t="str">
        <f t="shared" si="7"/>
        <v>(e)</v>
      </c>
      <c r="O67" s="289">
        <v>48</v>
      </c>
      <c r="P67" s="289">
        <v>63</v>
      </c>
      <c r="Q67" s="289">
        <f t="shared" si="10"/>
        <v>0</v>
      </c>
      <c r="R67" s="289">
        <f t="shared" si="11"/>
        <v>15</v>
      </c>
    </row>
    <row r="68" spans="1:18" ht="11.25">
      <c r="A68" s="264">
        <f>'place accueil 2007-tab3'!$A70</f>
        <v>59</v>
      </c>
      <c r="B68" s="260" t="s">
        <v>131</v>
      </c>
      <c r="C68" s="265">
        <v>1664</v>
      </c>
      <c r="D68" s="344"/>
      <c r="E68" s="298">
        <v>1664</v>
      </c>
      <c r="F68" s="291" t="s">
        <v>180</v>
      </c>
      <c r="G68" s="327">
        <v>0</v>
      </c>
      <c r="H68" s="291"/>
      <c r="I68" s="327">
        <v>0</v>
      </c>
      <c r="J68" s="344"/>
      <c r="K68" s="267">
        <f t="shared" si="8"/>
        <v>1664</v>
      </c>
      <c r="L68" s="268" t="str">
        <f t="shared" si="6"/>
        <v> </v>
      </c>
      <c r="M68" s="269">
        <f t="shared" si="9"/>
        <v>1664</v>
      </c>
      <c r="N68" s="266" t="str">
        <f t="shared" si="7"/>
        <v>(e)</v>
      </c>
      <c r="O68" s="289">
        <v>1254</v>
      </c>
      <c r="P68" s="289">
        <v>1279</v>
      </c>
      <c r="Q68" s="289">
        <f t="shared" si="10"/>
        <v>-410</v>
      </c>
      <c r="R68" s="289">
        <f t="shared" si="11"/>
        <v>-385</v>
      </c>
    </row>
    <row r="69" spans="1:18" ht="11.25">
      <c r="A69" s="264">
        <f>'place accueil 2007-tab3'!$A71</f>
        <v>60</v>
      </c>
      <c r="B69" s="260" t="s">
        <v>132</v>
      </c>
      <c r="C69" s="265">
        <v>972</v>
      </c>
      <c r="D69" s="344"/>
      <c r="E69" s="298">
        <v>1754</v>
      </c>
      <c r="F69" s="291"/>
      <c r="G69" s="327">
        <v>112</v>
      </c>
      <c r="H69" s="268"/>
      <c r="I69" s="327">
        <v>430</v>
      </c>
      <c r="J69" s="344"/>
      <c r="K69" s="267">
        <f t="shared" si="8"/>
        <v>1084</v>
      </c>
      <c r="L69" s="268" t="str">
        <f t="shared" si="6"/>
        <v> </v>
      </c>
      <c r="M69" s="269">
        <f t="shared" si="9"/>
        <v>2184</v>
      </c>
      <c r="N69" s="266" t="str">
        <f t="shared" si="7"/>
        <v> </v>
      </c>
      <c r="O69" s="289">
        <v>1214</v>
      </c>
      <c r="P69" s="289">
        <v>1254</v>
      </c>
      <c r="Q69" s="289">
        <f t="shared" si="10"/>
        <v>130</v>
      </c>
      <c r="R69" s="289">
        <f t="shared" si="11"/>
        <v>-930</v>
      </c>
    </row>
    <row r="70" spans="1:18" ht="11.25">
      <c r="A70" s="264">
        <f>'place accueil 2007-tab3'!$A72</f>
        <v>61</v>
      </c>
      <c r="B70" s="260" t="s">
        <v>133</v>
      </c>
      <c r="C70" s="265">
        <v>96</v>
      </c>
      <c r="D70" s="344"/>
      <c r="E70" s="298">
        <v>138</v>
      </c>
      <c r="F70" s="291"/>
      <c r="G70" s="327">
        <v>39</v>
      </c>
      <c r="H70" s="268"/>
      <c r="I70" s="327">
        <v>54</v>
      </c>
      <c r="J70" s="344"/>
      <c r="K70" s="267">
        <f t="shared" si="8"/>
        <v>135</v>
      </c>
      <c r="L70" s="268" t="str">
        <f t="shared" si="6"/>
        <v> </v>
      </c>
      <c r="M70" s="269">
        <f t="shared" si="9"/>
        <v>192</v>
      </c>
      <c r="N70" s="266" t="str">
        <f t="shared" si="7"/>
        <v> </v>
      </c>
      <c r="O70" s="289">
        <v>144</v>
      </c>
      <c r="P70" s="289">
        <v>163</v>
      </c>
      <c r="Q70" s="289">
        <f t="shared" si="10"/>
        <v>9</v>
      </c>
      <c r="R70" s="289">
        <f t="shared" si="11"/>
        <v>-29</v>
      </c>
    </row>
    <row r="71" spans="1:18" ht="11.25">
      <c r="A71" s="264">
        <f>'place accueil 2007-tab3'!$A73</f>
        <v>62</v>
      </c>
      <c r="B71" s="260" t="s">
        <v>134</v>
      </c>
      <c r="C71" s="265">
        <v>301</v>
      </c>
      <c r="D71" s="344"/>
      <c r="E71" s="298">
        <v>255</v>
      </c>
      <c r="F71" s="291"/>
      <c r="G71" s="327">
        <v>40</v>
      </c>
      <c r="H71" s="268"/>
      <c r="I71" s="327">
        <v>127</v>
      </c>
      <c r="J71" s="344"/>
      <c r="K71" s="267">
        <f t="shared" si="8"/>
        <v>341</v>
      </c>
      <c r="L71" s="268" t="str">
        <f t="shared" si="6"/>
        <v> </v>
      </c>
      <c r="M71" s="269">
        <f t="shared" si="9"/>
        <v>382</v>
      </c>
      <c r="N71" s="266" t="str">
        <f t="shared" si="7"/>
        <v> </v>
      </c>
      <c r="O71" s="289">
        <v>372</v>
      </c>
      <c r="P71" s="289">
        <v>566</v>
      </c>
      <c r="Q71" s="289">
        <f t="shared" si="10"/>
        <v>31</v>
      </c>
      <c r="R71" s="289">
        <f t="shared" si="11"/>
        <v>184</v>
      </c>
    </row>
    <row r="72" spans="1:18" ht="11.25">
      <c r="A72" s="264">
        <f>'place accueil 2007-tab3'!$A74</f>
        <v>63</v>
      </c>
      <c r="B72" s="260" t="s">
        <v>135</v>
      </c>
      <c r="C72" s="265">
        <v>603</v>
      </c>
      <c r="D72" s="344" t="s">
        <v>180</v>
      </c>
      <c r="E72" s="298">
        <v>603</v>
      </c>
      <c r="F72" s="291"/>
      <c r="G72" s="327">
        <v>97</v>
      </c>
      <c r="H72" s="291" t="s">
        <v>180</v>
      </c>
      <c r="I72" s="327">
        <v>97</v>
      </c>
      <c r="J72" s="344"/>
      <c r="K72" s="267">
        <f t="shared" si="8"/>
        <v>700</v>
      </c>
      <c r="L72" s="268" t="str">
        <f t="shared" si="6"/>
        <v>(e)</v>
      </c>
      <c r="M72" s="269">
        <f t="shared" si="9"/>
        <v>700</v>
      </c>
      <c r="N72" s="266" t="str">
        <f t="shared" si="7"/>
        <v> </v>
      </c>
      <c r="O72" s="289">
        <v>964</v>
      </c>
      <c r="P72" s="289">
        <v>667</v>
      </c>
      <c r="Q72" s="289">
        <f t="shared" si="10"/>
        <v>264</v>
      </c>
      <c r="R72" s="289">
        <f t="shared" si="11"/>
        <v>-33</v>
      </c>
    </row>
    <row r="73" spans="1:18" ht="11.25">
      <c r="A73" s="264">
        <f>'place accueil 2007-tab3'!$A75</f>
        <v>64</v>
      </c>
      <c r="B73" s="260" t="s">
        <v>136</v>
      </c>
      <c r="C73" s="265">
        <v>579</v>
      </c>
      <c r="D73" s="344"/>
      <c r="E73" s="298">
        <v>579</v>
      </c>
      <c r="F73" s="291" t="s">
        <v>180</v>
      </c>
      <c r="G73" s="327">
        <v>15</v>
      </c>
      <c r="H73" s="268"/>
      <c r="I73" s="327">
        <v>15</v>
      </c>
      <c r="J73" s="344" t="s">
        <v>180</v>
      </c>
      <c r="K73" s="267">
        <f t="shared" si="8"/>
        <v>594</v>
      </c>
      <c r="L73" s="268" t="str">
        <f t="shared" si="6"/>
        <v> </v>
      </c>
      <c r="M73" s="269">
        <f t="shared" si="9"/>
        <v>594</v>
      </c>
      <c r="N73" s="266" t="str">
        <f t="shared" si="7"/>
        <v>(e)</v>
      </c>
      <c r="O73" s="289">
        <v>594</v>
      </c>
      <c r="P73" s="289">
        <v>756</v>
      </c>
      <c r="Q73" s="289">
        <f t="shared" si="10"/>
        <v>0</v>
      </c>
      <c r="R73" s="289">
        <f t="shared" si="11"/>
        <v>162</v>
      </c>
    </row>
    <row r="74" spans="1:18" ht="11.25">
      <c r="A74" s="264">
        <f>'place accueil 2007-tab3'!$A76</f>
        <v>65</v>
      </c>
      <c r="B74" s="260" t="s">
        <v>137</v>
      </c>
      <c r="C74" s="265">
        <v>20</v>
      </c>
      <c r="D74" s="344" t="s">
        <v>180</v>
      </c>
      <c r="E74" s="298">
        <v>20</v>
      </c>
      <c r="F74" s="291" t="s">
        <v>180</v>
      </c>
      <c r="G74" s="327">
        <v>0</v>
      </c>
      <c r="H74" s="268" t="s">
        <v>180</v>
      </c>
      <c r="I74" s="327">
        <v>0</v>
      </c>
      <c r="J74" s="344" t="s">
        <v>180</v>
      </c>
      <c r="K74" s="267">
        <f t="shared" si="8"/>
        <v>20</v>
      </c>
      <c r="L74" s="268" t="str">
        <f t="shared" si="6"/>
        <v>(e)</v>
      </c>
      <c r="M74" s="269">
        <f t="shared" si="9"/>
        <v>20</v>
      </c>
      <c r="N74" s="266" t="str">
        <f t="shared" si="7"/>
        <v>(e)</v>
      </c>
      <c r="O74" s="289">
        <v>20</v>
      </c>
      <c r="P74" s="289">
        <v>14</v>
      </c>
      <c r="Q74" s="289">
        <f t="shared" si="10"/>
        <v>0</v>
      </c>
      <c r="R74" s="289">
        <f t="shared" si="11"/>
        <v>-6</v>
      </c>
    </row>
    <row r="75" spans="1:18" ht="11.25">
      <c r="A75" s="264">
        <f>'place accueil 2007-tab3'!$A77</f>
        <v>66</v>
      </c>
      <c r="B75" s="260" t="s">
        <v>138</v>
      </c>
      <c r="C75" s="265">
        <v>330</v>
      </c>
      <c r="D75" s="344"/>
      <c r="E75" s="298">
        <v>330</v>
      </c>
      <c r="F75" s="291" t="s">
        <v>180</v>
      </c>
      <c r="G75" s="327">
        <v>0</v>
      </c>
      <c r="H75" s="291"/>
      <c r="I75" s="327">
        <v>0</v>
      </c>
      <c r="J75" s="344"/>
      <c r="K75" s="267">
        <f t="shared" si="8"/>
        <v>330</v>
      </c>
      <c r="L75" s="268" t="str">
        <f t="shared" si="6"/>
        <v> </v>
      </c>
      <c r="M75" s="269">
        <f t="shared" si="9"/>
        <v>330</v>
      </c>
      <c r="N75" s="266" t="str">
        <f t="shared" si="7"/>
        <v>(e)</v>
      </c>
      <c r="O75" s="289">
        <v>374</v>
      </c>
      <c r="P75" s="289">
        <v>369</v>
      </c>
      <c r="Q75" s="289">
        <f t="shared" si="10"/>
        <v>44</v>
      </c>
      <c r="R75" s="289">
        <f t="shared" si="11"/>
        <v>39</v>
      </c>
    </row>
    <row r="76" spans="1:18" ht="11.25">
      <c r="A76" s="264">
        <f>'place accueil 2007-tab3'!$A78</f>
        <v>67</v>
      </c>
      <c r="B76" s="260" t="s">
        <v>139</v>
      </c>
      <c r="C76" s="265">
        <v>1555</v>
      </c>
      <c r="D76" s="344"/>
      <c r="E76" s="298">
        <v>2673</v>
      </c>
      <c r="F76" s="291"/>
      <c r="G76" s="327">
        <v>98</v>
      </c>
      <c r="H76" s="268"/>
      <c r="I76" s="327">
        <v>125</v>
      </c>
      <c r="J76" s="344"/>
      <c r="K76" s="267">
        <f t="shared" si="8"/>
        <v>1653</v>
      </c>
      <c r="L76" s="268" t="str">
        <f t="shared" si="6"/>
        <v> </v>
      </c>
      <c r="M76" s="269">
        <f t="shared" si="9"/>
        <v>2798</v>
      </c>
      <c r="N76" s="266" t="str">
        <f t="shared" si="7"/>
        <v> </v>
      </c>
      <c r="O76" s="289">
        <v>1614</v>
      </c>
      <c r="P76" s="289">
        <v>1544</v>
      </c>
      <c r="Q76" s="289">
        <f t="shared" si="10"/>
        <v>-39</v>
      </c>
      <c r="R76" s="289">
        <f t="shared" si="11"/>
        <v>-1254</v>
      </c>
    </row>
    <row r="77" spans="1:18" ht="11.25">
      <c r="A77" s="264">
        <f>'place accueil 2007-tab3'!$A79</f>
        <v>68</v>
      </c>
      <c r="B77" s="260" t="s">
        <v>140</v>
      </c>
      <c r="C77" s="265">
        <v>240</v>
      </c>
      <c r="D77" s="344"/>
      <c r="E77" s="298">
        <v>188</v>
      </c>
      <c r="F77" s="291"/>
      <c r="G77" s="327">
        <v>0</v>
      </c>
      <c r="H77" s="268"/>
      <c r="I77" s="327">
        <v>0</v>
      </c>
      <c r="J77" s="344"/>
      <c r="K77" s="267">
        <f t="shared" si="8"/>
        <v>240</v>
      </c>
      <c r="L77" s="268" t="str">
        <f t="shared" si="6"/>
        <v> </v>
      </c>
      <c r="M77" s="269">
        <f t="shared" si="9"/>
        <v>188</v>
      </c>
      <c r="N77" s="266" t="str">
        <f t="shared" si="7"/>
        <v> </v>
      </c>
      <c r="O77" s="289">
        <v>240</v>
      </c>
      <c r="P77" s="289">
        <v>232</v>
      </c>
      <c r="Q77" s="289">
        <f t="shared" si="10"/>
        <v>0</v>
      </c>
      <c r="R77" s="289">
        <f t="shared" si="11"/>
        <v>44</v>
      </c>
    </row>
    <row r="78" spans="1:18" ht="11.25">
      <c r="A78" s="264">
        <f>'place accueil 2007-tab3'!$A80</f>
        <v>69</v>
      </c>
      <c r="B78" s="260" t="s">
        <v>141</v>
      </c>
      <c r="C78" s="265">
        <v>1069</v>
      </c>
      <c r="D78" s="344" t="s">
        <v>180</v>
      </c>
      <c r="E78" s="298">
        <v>1069</v>
      </c>
      <c r="F78" s="291" t="s">
        <v>180</v>
      </c>
      <c r="G78" s="327">
        <v>0</v>
      </c>
      <c r="H78" s="268" t="s">
        <v>180</v>
      </c>
      <c r="I78" s="327">
        <v>0</v>
      </c>
      <c r="J78" s="344" t="s">
        <v>180</v>
      </c>
      <c r="K78" s="267">
        <f t="shared" si="8"/>
        <v>1069</v>
      </c>
      <c r="L78" s="268" t="str">
        <f t="shared" si="6"/>
        <v>(e)</v>
      </c>
      <c r="M78" s="269">
        <f t="shared" si="9"/>
        <v>1069</v>
      </c>
      <c r="N78" s="266" t="str">
        <f t="shared" si="7"/>
        <v>(e)</v>
      </c>
      <c r="O78" s="289">
        <v>1539</v>
      </c>
      <c r="P78" s="289">
        <v>1708</v>
      </c>
      <c r="Q78" s="289">
        <f t="shared" si="10"/>
        <v>470</v>
      </c>
      <c r="R78" s="289">
        <f t="shared" si="11"/>
        <v>639</v>
      </c>
    </row>
    <row r="79" spans="1:18" ht="11.25">
      <c r="A79" s="264">
        <f>'place accueil 2007-tab3'!$A81</f>
        <v>70</v>
      </c>
      <c r="B79" s="260" t="s">
        <v>142</v>
      </c>
      <c r="C79" s="265">
        <v>63</v>
      </c>
      <c r="D79" s="344"/>
      <c r="E79" s="298">
        <v>68</v>
      </c>
      <c r="F79" s="291"/>
      <c r="G79" s="327">
        <v>0</v>
      </c>
      <c r="H79" s="268"/>
      <c r="I79" s="327">
        <v>0</v>
      </c>
      <c r="J79" s="344"/>
      <c r="K79" s="267">
        <f t="shared" si="8"/>
        <v>63</v>
      </c>
      <c r="L79" s="268" t="str">
        <f t="shared" si="6"/>
        <v> </v>
      </c>
      <c r="M79" s="269">
        <f t="shared" si="9"/>
        <v>68</v>
      </c>
      <c r="N79" s="266" t="str">
        <f t="shared" si="7"/>
        <v> </v>
      </c>
      <c r="O79" s="289">
        <v>70</v>
      </c>
      <c r="P79" s="289">
        <v>58</v>
      </c>
      <c r="Q79" s="289">
        <f t="shared" si="10"/>
        <v>7</v>
      </c>
      <c r="R79" s="289">
        <f t="shared" si="11"/>
        <v>-10</v>
      </c>
    </row>
    <row r="80" spans="1:18" ht="11.25">
      <c r="A80" s="264">
        <f>'place accueil 2007-tab3'!$A82</f>
        <v>71</v>
      </c>
      <c r="B80" s="260" t="s">
        <v>143</v>
      </c>
      <c r="C80" s="265">
        <v>468</v>
      </c>
      <c r="D80" s="344"/>
      <c r="E80" s="298">
        <v>473</v>
      </c>
      <c r="F80" s="291"/>
      <c r="G80" s="327">
        <v>86</v>
      </c>
      <c r="H80" s="268"/>
      <c r="I80" s="327">
        <v>95</v>
      </c>
      <c r="J80" s="344"/>
      <c r="K80" s="267">
        <f t="shared" si="8"/>
        <v>554</v>
      </c>
      <c r="L80" s="268" t="str">
        <f t="shared" si="6"/>
        <v> </v>
      </c>
      <c r="M80" s="269">
        <f t="shared" si="9"/>
        <v>568</v>
      </c>
      <c r="N80" s="266" t="str">
        <f t="shared" si="7"/>
        <v> </v>
      </c>
      <c r="O80" s="289">
        <v>561</v>
      </c>
      <c r="P80" s="289">
        <v>720</v>
      </c>
      <c r="Q80" s="289">
        <f t="shared" si="10"/>
        <v>7</v>
      </c>
      <c r="R80" s="289">
        <f t="shared" si="11"/>
        <v>152</v>
      </c>
    </row>
    <row r="81" spans="1:18" ht="11.25">
      <c r="A81" s="264">
        <f>'place accueil 2007-tab3'!$A83</f>
        <v>72</v>
      </c>
      <c r="B81" s="260" t="s">
        <v>144</v>
      </c>
      <c r="C81" s="265">
        <v>170</v>
      </c>
      <c r="D81" s="344"/>
      <c r="E81" s="298">
        <v>260</v>
      </c>
      <c r="F81" s="291"/>
      <c r="G81" s="327">
        <v>182</v>
      </c>
      <c r="H81" s="268"/>
      <c r="I81" s="327">
        <v>474</v>
      </c>
      <c r="J81" s="344"/>
      <c r="K81" s="267">
        <f t="shared" si="8"/>
        <v>352</v>
      </c>
      <c r="L81" s="268" t="str">
        <f t="shared" si="6"/>
        <v> </v>
      </c>
      <c r="M81" s="269">
        <f t="shared" si="9"/>
        <v>734</v>
      </c>
      <c r="N81" s="266" t="str">
        <f t="shared" si="7"/>
        <v> </v>
      </c>
      <c r="O81" s="289">
        <v>200</v>
      </c>
      <c r="P81" s="289">
        <v>223</v>
      </c>
      <c r="Q81" s="289">
        <f t="shared" si="10"/>
        <v>-152</v>
      </c>
      <c r="R81" s="289">
        <f t="shared" si="11"/>
        <v>-511</v>
      </c>
    </row>
    <row r="82" spans="1:18" ht="11.25">
      <c r="A82" s="264">
        <f>'place accueil 2007-tab3'!$A84</f>
        <v>73</v>
      </c>
      <c r="B82" s="260" t="s">
        <v>145</v>
      </c>
      <c r="C82" s="265">
        <v>315</v>
      </c>
      <c r="D82" s="344"/>
      <c r="E82" s="298">
        <v>396</v>
      </c>
      <c r="F82" s="291"/>
      <c r="G82" s="327">
        <v>0</v>
      </c>
      <c r="H82" s="268"/>
      <c r="I82" s="327">
        <v>0</v>
      </c>
      <c r="J82" s="344"/>
      <c r="K82" s="267">
        <f t="shared" si="8"/>
        <v>315</v>
      </c>
      <c r="L82" s="268" t="str">
        <f t="shared" si="6"/>
        <v> </v>
      </c>
      <c r="M82" s="269">
        <f t="shared" si="9"/>
        <v>396</v>
      </c>
      <c r="N82" s="266" t="str">
        <f t="shared" si="7"/>
        <v> </v>
      </c>
      <c r="O82" s="289">
        <v>350</v>
      </c>
      <c r="P82" s="289">
        <v>438</v>
      </c>
      <c r="Q82" s="289">
        <f t="shared" si="10"/>
        <v>35</v>
      </c>
      <c r="R82" s="289">
        <f t="shared" si="11"/>
        <v>42</v>
      </c>
    </row>
    <row r="83" spans="1:18" ht="11.25">
      <c r="A83" s="264">
        <f>'place accueil 2007-tab3'!$A85</f>
        <v>74</v>
      </c>
      <c r="B83" s="260" t="s">
        <v>146</v>
      </c>
      <c r="C83" s="265">
        <v>665</v>
      </c>
      <c r="D83" s="344"/>
      <c r="E83" s="298">
        <v>665</v>
      </c>
      <c r="F83" s="291" t="s">
        <v>180</v>
      </c>
      <c r="G83" s="327">
        <v>0</v>
      </c>
      <c r="H83" s="268"/>
      <c r="I83" s="327">
        <v>0</v>
      </c>
      <c r="J83" s="344"/>
      <c r="K83" s="267">
        <f t="shared" si="8"/>
        <v>665</v>
      </c>
      <c r="L83" s="268" t="str">
        <f t="shared" si="6"/>
        <v> </v>
      </c>
      <c r="M83" s="269">
        <f t="shared" si="9"/>
        <v>665</v>
      </c>
      <c r="N83" s="266" t="str">
        <f t="shared" si="7"/>
        <v>(e)</v>
      </c>
      <c r="O83" s="289">
        <v>650</v>
      </c>
      <c r="P83" s="289">
        <v>650</v>
      </c>
      <c r="Q83" s="289">
        <f t="shared" si="10"/>
        <v>-15</v>
      </c>
      <c r="R83" s="289">
        <f t="shared" si="11"/>
        <v>-15</v>
      </c>
    </row>
    <row r="84" spans="1:18" ht="11.25">
      <c r="A84" s="264">
        <f>'place accueil 2007-tab3'!$A86</f>
        <v>75</v>
      </c>
      <c r="B84" s="260" t="s">
        <v>147</v>
      </c>
      <c r="C84" s="265">
        <v>2209</v>
      </c>
      <c r="D84" s="344"/>
      <c r="E84" s="298">
        <v>2209</v>
      </c>
      <c r="F84" s="291" t="s">
        <v>180</v>
      </c>
      <c r="G84" s="327">
        <v>0</v>
      </c>
      <c r="H84" s="268"/>
      <c r="I84" s="327">
        <v>0</v>
      </c>
      <c r="J84" s="344"/>
      <c r="K84" s="267">
        <f t="shared" si="8"/>
        <v>2209</v>
      </c>
      <c r="L84" s="268" t="str">
        <f t="shared" si="6"/>
        <v> </v>
      </c>
      <c r="M84" s="269">
        <f t="shared" si="9"/>
        <v>2209</v>
      </c>
      <c r="N84" s="266" t="str">
        <f t="shared" si="7"/>
        <v>(e)</v>
      </c>
      <c r="O84" s="289">
        <v>2165</v>
      </c>
      <c r="P84" s="289">
        <v>1695</v>
      </c>
      <c r="Q84" s="289">
        <f t="shared" si="10"/>
        <v>-44</v>
      </c>
      <c r="R84" s="289">
        <f t="shared" si="11"/>
        <v>-514</v>
      </c>
    </row>
    <row r="85" spans="1:18" ht="11.25">
      <c r="A85" s="264">
        <f>'place accueil 2007-tab3'!$A87</f>
        <v>76</v>
      </c>
      <c r="B85" s="260" t="s">
        <v>148</v>
      </c>
      <c r="C85" s="265">
        <v>190</v>
      </c>
      <c r="D85" s="344"/>
      <c r="E85" s="298">
        <v>273</v>
      </c>
      <c r="F85" s="291"/>
      <c r="G85" s="327">
        <v>206</v>
      </c>
      <c r="H85" s="268"/>
      <c r="I85" s="327">
        <v>307</v>
      </c>
      <c r="J85" s="344"/>
      <c r="K85" s="267">
        <f t="shared" si="8"/>
        <v>396</v>
      </c>
      <c r="L85" s="268" t="str">
        <f t="shared" si="6"/>
        <v> </v>
      </c>
      <c r="M85" s="269">
        <f t="shared" si="9"/>
        <v>580</v>
      </c>
      <c r="N85" s="266" t="str">
        <f t="shared" si="7"/>
        <v> </v>
      </c>
      <c r="O85" s="289">
        <v>440</v>
      </c>
      <c r="P85" s="289">
        <v>488</v>
      </c>
      <c r="Q85" s="289">
        <f t="shared" si="10"/>
        <v>44</v>
      </c>
      <c r="R85" s="289">
        <f t="shared" si="11"/>
        <v>-92</v>
      </c>
    </row>
    <row r="86" spans="1:18" ht="11.25">
      <c r="A86" s="264">
        <f>'place accueil 2007-tab3'!$A88</f>
        <v>77</v>
      </c>
      <c r="B86" s="260" t="s">
        <v>149</v>
      </c>
      <c r="C86" s="265">
        <v>2976</v>
      </c>
      <c r="D86" s="344"/>
      <c r="E86" s="298">
        <v>2976</v>
      </c>
      <c r="F86" s="291" t="s">
        <v>180</v>
      </c>
      <c r="G86" s="327">
        <v>461</v>
      </c>
      <c r="H86" s="291"/>
      <c r="I86" s="327">
        <v>461</v>
      </c>
      <c r="J86" s="344" t="s">
        <v>180</v>
      </c>
      <c r="K86" s="267">
        <f t="shared" si="8"/>
        <v>3437</v>
      </c>
      <c r="L86" s="268" t="str">
        <f t="shared" si="6"/>
        <v> </v>
      </c>
      <c r="M86" s="269">
        <f t="shared" si="9"/>
        <v>3437</v>
      </c>
      <c r="N86" s="266" t="str">
        <f t="shared" si="7"/>
        <v>(e)</v>
      </c>
      <c r="O86" s="289">
        <v>2431</v>
      </c>
      <c r="P86" s="289">
        <v>3119.135802631427</v>
      </c>
      <c r="Q86" s="289">
        <f t="shared" si="10"/>
        <v>-1006</v>
      </c>
      <c r="R86" s="289">
        <f t="shared" si="11"/>
        <v>-317.86419736857306</v>
      </c>
    </row>
    <row r="87" spans="1:18" ht="11.25">
      <c r="A87" s="264">
        <f>'place accueil 2007-tab3'!$A89</f>
        <v>78</v>
      </c>
      <c r="B87" s="260" t="s">
        <v>150</v>
      </c>
      <c r="C87" s="265">
        <v>4355</v>
      </c>
      <c r="D87" s="344" t="s">
        <v>180</v>
      </c>
      <c r="E87" s="298">
        <v>4355</v>
      </c>
      <c r="F87" s="291" t="s">
        <v>180</v>
      </c>
      <c r="G87" s="327">
        <v>139</v>
      </c>
      <c r="H87" s="268" t="s">
        <v>180</v>
      </c>
      <c r="I87" s="327">
        <v>139</v>
      </c>
      <c r="J87" s="344" t="s">
        <v>180</v>
      </c>
      <c r="K87" s="267">
        <f t="shared" si="8"/>
        <v>4494</v>
      </c>
      <c r="L87" s="268" t="str">
        <f t="shared" si="6"/>
        <v>(e)</v>
      </c>
      <c r="M87" s="269">
        <f t="shared" si="9"/>
        <v>4494</v>
      </c>
      <c r="N87" s="266" t="str">
        <f t="shared" si="7"/>
        <v>(e)</v>
      </c>
      <c r="O87" s="289">
        <v>3775</v>
      </c>
      <c r="P87" s="289">
        <v>2852</v>
      </c>
      <c r="Q87" s="289">
        <f t="shared" si="10"/>
        <v>-719</v>
      </c>
      <c r="R87" s="289">
        <f t="shared" si="11"/>
        <v>-1642</v>
      </c>
    </row>
    <row r="88" spans="1:18" ht="11.25">
      <c r="A88" s="264">
        <f>'place accueil 2007-tab3'!$A90</f>
        <v>79</v>
      </c>
      <c r="B88" s="260" t="s">
        <v>151</v>
      </c>
      <c r="C88" s="265">
        <v>30</v>
      </c>
      <c r="D88" s="344"/>
      <c r="E88" s="298">
        <v>53</v>
      </c>
      <c r="F88" s="291"/>
      <c r="G88" s="327">
        <v>0</v>
      </c>
      <c r="H88" s="268"/>
      <c r="I88" s="327">
        <v>0</v>
      </c>
      <c r="J88" s="344"/>
      <c r="K88" s="267">
        <f t="shared" si="8"/>
        <v>30</v>
      </c>
      <c r="L88" s="268" t="str">
        <f t="shared" si="6"/>
        <v> </v>
      </c>
      <c r="M88" s="269">
        <f t="shared" si="9"/>
        <v>53</v>
      </c>
      <c r="N88" s="266" t="str">
        <f t="shared" si="7"/>
        <v> </v>
      </c>
      <c r="O88" s="289">
        <v>30</v>
      </c>
      <c r="P88" s="289">
        <v>41</v>
      </c>
      <c r="Q88" s="289">
        <f t="shared" si="10"/>
        <v>0</v>
      </c>
      <c r="R88" s="289">
        <f t="shared" si="11"/>
        <v>-12</v>
      </c>
    </row>
    <row r="89" spans="1:18" ht="11.25">
      <c r="A89" s="264">
        <f>'place accueil 2007-tab3'!$A91</f>
        <v>80</v>
      </c>
      <c r="B89" s="260" t="s">
        <v>152</v>
      </c>
      <c r="C89" s="265">
        <v>233</v>
      </c>
      <c r="D89" s="344"/>
      <c r="E89" s="298">
        <v>214</v>
      </c>
      <c r="F89" s="291"/>
      <c r="G89" s="327">
        <v>13</v>
      </c>
      <c r="H89" s="268"/>
      <c r="I89" s="327">
        <v>28</v>
      </c>
      <c r="J89" s="344"/>
      <c r="K89" s="267">
        <f t="shared" si="8"/>
        <v>246</v>
      </c>
      <c r="L89" s="268" t="str">
        <f t="shared" si="6"/>
        <v> </v>
      </c>
      <c r="M89" s="269">
        <f t="shared" si="9"/>
        <v>242</v>
      </c>
      <c r="N89" s="266" t="str">
        <f t="shared" si="7"/>
        <v> </v>
      </c>
      <c r="O89" s="289">
        <v>216</v>
      </c>
      <c r="P89" s="289">
        <v>255</v>
      </c>
      <c r="Q89" s="289">
        <f t="shared" si="10"/>
        <v>-30</v>
      </c>
      <c r="R89" s="289">
        <f t="shared" si="11"/>
        <v>13</v>
      </c>
    </row>
    <row r="90" spans="1:18" ht="11.25">
      <c r="A90" s="264">
        <f>'place accueil 2007-tab3'!$A92</f>
        <v>81</v>
      </c>
      <c r="B90" s="260" t="s">
        <v>153</v>
      </c>
      <c r="C90" s="265">
        <v>293</v>
      </c>
      <c r="D90" s="344"/>
      <c r="E90" s="298">
        <v>321</v>
      </c>
      <c r="F90" s="291"/>
      <c r="G90" s="327">
        <v>0</v>
      </c>
      <c r="H90" s="268"/>
      <c r="I90" s="327">
        <v>0</v>
      </c>
      <c r="J90" s="344"/>
      <c r="K90" s="267">
        <f t="shared" si="8"/>
        <v>293</v>
      </c>
      <c r="L90" s="268" t="str">
        <f t="shared" si="6"/>
        <v> </v>
      </c>
      <c r="M90" s="269">
        <f t="shared" si="9"/>
        <v>321</v>
      </c>
      <c r="N90" s="266" t="str">
        <f t="shared" si="7"/>
        <v> </v>
      </c>
      <c r="O90" s="289">
        <v>343</v>
      </c>
      <c r="P90" s="289">
        <v>364</v>
      </c>
      <c r="Q90" s="289">
        <f t="shared" si="10"/>
        <v>50</v>
      </c>
      <c r="R90" s="289">
        <f t="shared" si="11"/>
        <v>43</v>
      </c>
    </row>
    <row r="91" spans="1:18" ht="11.25">
      <c r="A91" s="264">
        <f>'place accueil 2007-tab3'!$A93</f>
        <v>82</v>
      </c>
      <c r="B91" s="260" t="s">
        <v>154</v>
      </c>
      <c r="C91" s="265">
        <v>101</v>
      </c>
      <c r="D91" s="344"/>
      <c r="E91" s="298">
        <v>142</v>
      </c>
      <c r="F91" s="291"/>
      <c r="G91" s="327">
        <v>31</v>
      </c>
      <c r="H91" s="268"/>
      <c r="I91" s="327">
        <v>33</v>
      </c>
      <c r="J91" s="344"/>
      <c r="K91" s="267">
        <f t="shared" si="8"/>
        <v>132</v>
      </c>
      <c r="L91" s="268" t="str">
        <f t="shared" si="6"/>
        <v> </v>
      </c>
      <c r="M91" s="269">
        <f t="shared" si="9"/>
        <v>175</v>
      </c>
      <c r="N91" s="266" t="str">
        <f t="shared" si="7"/>
        <v> </v>
      </c>
      <c r="O91" s="289">
        <v>121</v>
      </c>
      <c r="P91" s="289">
        <v>171</v>
      </c>
      <c r="Q91" s="289">
        <f t="shared" si="10"/>
        <v>-11</v>
      </c>
      <c r="R91" s="289">
        <f t="shared" si="11"/>
        <v>-4</v>
      </c>
    </row>
    <row r="92" spans="1:18" ht="11.25">
      <c r="A92" s="264">
        <f>'place accueil 2007-tab3'!$A94</f>
        <v>83</v>
      </c>
      <c r="B92" s="260" t="s">
        <v>155</v>
      </c>
      <c r="C92" s="265">
        <v>568</v>
      </c>
      <c r="D92" s="344"/>
      <c r="E92" s="298">
        <v>530</v>
      </c>
      <c r="F92" s="291"/>
      <c r="G92" s="327">
        <v>197</v>
      </c>
      <c r="H92" s="268"/>
      <c r="I92" s="327">
        <v>344</v>
      </c>
      <c r="J92" s="344"/>
      <c r="K92" s="267">
        <f t="shared" si="8"/>
        <v>765</v>
      </c>
      <c r="L92" s="268" t="str">
        <f t="shared" si="6"/>
        <v> </v>
      </c>
      <c r="M92" s="269">
        <f t="shared" si="9"/>
        <v>874</v>
      </c>
      <c r="N92" s="266" t="str">
        <f t="shared" si="7"/>
        <v> </v>
      </c>
      <c r="O92" s="289">
        <v>735</v>
      </c>
      <c r="P92" s="289">
        <v>764</v>
      </c>
      <c r="Q92" s="289">
        <f t="shared" si="10"/>
        <v>-30</v>
      </c>
      <c r="R92" s="289">
        <f t="shared" si="11"/>
        <v>-110</v>
      </c>
    </row>
    <row r="93" spans="1:18" ht="11.25">
      <c r="A93" s="264">
        <f>'place accueil 2007-tab3'!$A95</f>
        <v>84</v>
      </c>
      <c r="B93" s="260" t="s">
        <v>156</v>
      </c>
      <c r="C93" s="265">
        <v>128</v>
      </c>
      <c r="D93" s="344" t="s">
        <v>180</v>
      </c>
      <c r="E93" s="298">
        <v>128</v>
      </c>
      <c r="F93" s="291" t="s">
        <v>180</v>
      </c>
      <c r="G93" s="327">
        <v>0</v>
      </c>
      <c r="H93" s="268"/>
      <c r="I93" s="327">
        <v>0</v>
      </c>
      <c r="J93" s="344"/>
      <c r="K93" s="267">
        <f t="shared" si="8"/>
        <v>128</v>
      </c>
      <c r="L93" s="268" t="str">
        <f t="shared" si="6"/>
        <v>(e)</v>
      </c>
      <c r="M93" s="269">
        <f t="shared" si="9"/>
        <v>128</v>
      </c>
      <c r="N93" s="266" t="str">
        <f t="shared" si="7"/>
        <v>(e)</v>
      </c>
      <c r="O93" s="289">
        <v>192</v>
      </c>
      <c r="P93" s="289">
        <v>199</v>
      </c>
      <c r="Q93" s="289">
        <f t="shared" si="10"/>
        <v>64</v>
      </c>
      <c r="R93" s="289">
        <f t="shared" si="11"/>
        <v>71</v>
      </c>
    </row>
    <row r="94" spans="1:18" ht="11.25">
      <c r="A94" s="264">
        <f>'place accueil 2007-tab3'!$A96</f>
        <v>85</v>
      </c>
      <c r="B94" s="260" t="s">
        <v>157</v>
      </c>
      <c r="C94" s="265">
        <v>0</v>
      </c>
      <c r="D94" s="344"/>
      <c r="E94" s="298">
        <v>0</v>
      </c>
      <c r="F94" s="291"/>
      <c r="G94" s="327">
        <v>0</v>
      </c>
      <c r="H94" s="268"/>
      <c r="I94" s="327">
        <v>0</v>
      </c>
      <c r="J94" s="344"/>
      <c r="K94" s="267">
        <f t="shared" si="8"/>
        <v>0</v>
      </c>
      <c r="L94" s="268" t="str">
        <f t="shared" si="6"/>
        <v> </v>
      </c>
      <c r="M94" s="269">
        <f t="shared" si="9"/>
        <v>0</v>
      </c>
      <c r="N94" s="266" t="str">
        <f t="shared" si="7"/>
        <v> </v>
      </c>
      <c r="O94" s="289">
        <v>109</v>
      </c>
      <c r="P94" s="289">
        <v>109</v>
      </c>
      <c r="Q94" s="289">
        <f t="shared" si="10"/>
        <v>109</v>
      </c>
      <c r="R94" s="289">
        <f t="shared" si="11"/>
        <v>109</v>
      </c>
    </row>
    <row r="95" spans="1:18" ht="11.25">
      <c r="A95" s="264">
        <f>'place accueil 2007-tab3'!$A97</f>
        <v>86</v>
      </c>
      <c r="B95" s="260" t="s">
        <v>158</v>
      </c>
      <c r="C95" s="265">
        <v>120</v>
      </c>
      <c r="D95" s="344"/>
      <c r="E95" s="298">
        <v>138</v>
      </c>
      <c r="F95" s="291"/>
      <c r="G95" s="327">
        <v>156</v>
      </c>
      <c r="H95" s="268"/>
      <c r="I95" s="327">
        <v>217</v>
      </c>
      <c r="J95" s="344"/>
      <c r="K95" s="267">
        <f t="shared" si="8"/>
        <v>276</v>
      </c>
      <c r="L95" s="268" t="str">
        <f t="shared" si="6"/>
        <v> </v>
      </c>
      <c r="M95" s="269">
        <f t="shared" si="9"/>
        <v>355</v>
      </c>
      <c r="N95" s="266" t="str">
        <f t="shared" si="7"/>
        <v> </v>
      </c>
      <c r="O95" s="289">
        <v>257</v>
      </c>
      <c r="P95" s="289">
        <v>247</v>
      </c>
      <c r="Q95" s="289">
        <f t="shared" si="10"/>
        <v>-19</v>
      </c>
      <c r="R95" s="289">
        <f t="shared" si="11"/>
        <v>-108</v>
      </c>
    </row>
    <row r="96" spans="1:18" ht="11.25">
      <c r="A96" s="264">
        <f>'place accueil 2007-tab3'!$A98</f>
        <v>87</v>
      </c>
      <c r="B96" s="260" t="s">
        <v>159</v>
      </c>
      <c r="C96" s="265">
        <v>173</v>
      </c>
      <c r="D96" s="344"/>
      <c r="E96" s="298">
        <v>278</v>
      </c>
      <c r="F96" s="291"/>
      <c r="G96" s="327">
        <v>0</v>
      </c>
      <c r="H96" s="268"/>
      <c r="I96" s="327">
        <v>0</v>
      </c>
      <c r="J96" s="344"/>
      <c r="K96" s="267">
        <f t="shared" si="8"/>
        <v>173</v>
      </c>
      <c r="L96" s="268" t="str">
        <f t="shared" si="6"/>
        <v> </v>
      </c>
      <c r="M96" s="269">
        <f t="shared" si="9"/>
        <v>278</v>
      </c>
      <c r="N96" s="266" t="str">
        <f t="shared" si="7"/>
        <v> </v>
      </c>
      <c r="O96" s="289">
        <v>179</v>
      </c>
      <c r="P96" s="289">
        <v>170</v>
      </c>
      <c r="Q96" s="289">
        <f t="shared" si="10"/>
        <v>6</v>
      </c>
      <c r="R96" s="289">
        <f t="shared" si="11"/>
        <v>-108</v>
      </c>
    </row>
    <row r="97" spans="1:18" ht="11.25">
      <c r="A97" s="264">
        <f>'place accueil 2007-tab3'!$A99</f>
        <v>88</v>
      </c>
      <c r="B97" s="260" t="s">
        <v>160</v>
      </c>
      <c r="C97" s="265">
        <v>160</v>
      </c>
      <c r="D97" s="344"/>
      <c r="E97" s="298">
        <v>171</v>
      </c>
      <c r="F97" s="291"/>
      <c r="G97" s="327">
        <v>0</v>
      </c>
      <c r="H97" s="268"/>
      <c r="I97" s="327">
        <v>0</v>
      </c>
      <c r="J97" s="344"/>
      <c r="K97" s="267">
        <f t="shared" si="8"/>
        <v>160</v>
      </c>
      <c r="L97" s="268" t="str">
        <f t="shared" si="6"/>
        <v> </v>
      </c>
      <c r="M97" s="269">
        <f t="shared" si="9"/>
        <v>171</v>
      </c>
      <c r="N97" s="266" t="str">
        <f t="shared" si="7"/>
        <v> </v>
      </c>
      <c r="O97" s="289">
        <v>151</v>
      </c>
      <c r="P97" s="289">
        <v>127</v>
      </c>
      <c r="Q97" s="289">
        <f t="shared" si="10"/>
        <v>-9</v>
      </c>
      <c r="R97" s="289">
        <f t="shared" si="11"/>
        <v>-44</v>
      </c>
    </row>
    <row r="98" spans="1:18" ht="11.25">
      <c r="A98" s="264">
        <f>'place accueil 2007-tab3'!$A100</f>
        <v>89</v>
      </c>
      <c r="B98" s="260" t="s">
        <v>161</v>
      </c>
      <c r="C98" s="265">
        <v>80</v>
      </c>
      <c r="D98" s="344"/>
      <c r="E98" s="298">
        <v>116</v>
      </c>
      <c r="F98" s="291"/>
      <c r="G98" s="327">
        <v>0</v>
      </c>
      <c r="H98" s="268"/>
      <c r="I98" s="327">
        <v>0</v>
      </c>
      <c r="J98" s="344"/>
      <c r="K98" s="267">
        <f t="shared" si="8"/>
        <v>80</v>
      </c>
      <c r="L98" s="268" t="str">
        <f t="shared" si="6"/>
        <v> </v>
      </c>
      <c r="M98" s="269">
        <f t="shared" si="9"/>
        <v>116</v>
      </c>
      <c r="N98" s="266" t="str">
        <f t="shared" si="7"/>
        <v> </v>
      </c>
      <c r="O98" s="289">
        <v>80</v>
      </c>
      <c r="P98" s="289">
        <v>84</v>
      </c>
      <c r="Q98" s="289">
        <f t="shared" si="10"/>
        <v>0</v>
      </c>
      <c r="R98" s="289">
        <f t="shared" si="11"/>
        <v>-32</v>
      </c>
    </row>
    <row r="99" spans="1:18" ht="11.25">
      <c r="A99" s="264">
        <f>'place accueil 2007-tab3'!$A101</f>
        <v>90</v>
      </c>
      <c r="B99" s="260" t="s">
        <v>162</v>
      </c>
      <c r="C99" s="265">
        <v>161</v>
      </c>
      <c r="D99" s="344"/>
      <c r="E99" s="298">
        <v>161</v>
      </c>
      <c r="F99" s="291" t="s">
        <v>180</v>
      </c>
      <c r="G99" s="327">
        <v>0</v>
      </c>
      <c r="H99" s="268"/>
      <c r="I99" s="327">
        <v>0</v>
      </c>
      <c r="J99" s="344"/>
      <c r="K99" s="267">
        <f t="shared" si="8"/>
        <v>161</v>
      </c>
      <c r="L99" s="268" t="str">
        <f t="shared" si="6"/>
        <v> </v>
      </c>
      <c r="M99" s="269">
        <f t="shared" si="9"/>
        <v>161</v>
      </c>
      <c r="N99" s="266" t="str">
        <f t="shared" si="7"/>
        <v>(e)</v>
      </c>
      <c r="O99" s="289">
        <v>138</v>
      </c>
      <c r="P99" s="289">
        <v>137</v>
      </c>
      <c r="Q99" s="289">
        <f t="shared" si="10"/>
        <v>-23</v>
      </c>
      <c r="R99" s="289">
        <f t="shared" si="11"/>
        <v>-24</v>
      </c>
    </row>
    <row r="100" spans="1:18" ht="11.25">
      <c r="A100" s="264">
        <f>'place accueil 2007-tab3'!$A102</f>
        <v>91</v>
      </c>
      <c r="B100" s="260" t="s">
        <v>163</v>
      </c>
      <c r="C100" s="265">
        <v>4462</v>
      </c>
      <c r="D100" s="344"/>
      <c r="E100" s="298">
        <v>3564</v>
      </c>
      <c r="F100" s="291"/>
      <c r="G100" s="327">
        <v>667</v>
      </c>
      <c r="H100" s="268"/>
      <c r="I100" s="327">
        <v>526</v>
      </c>
      <c r="J100" s="344"/>
      <c r="K100" s="267">
        <f t="shared" si="8"/>
        <v>5129</v>
      </c>
      <c r="L100" s="268" t="str">
        <f t="shared" si="6"/>
        <v> </v>
      </c>
      <c r="M100" s="269">
        <f t="shared" si="9"/>
        <v>4090</v>
      </c>
      <c r="N100" s="266" t="str">
        <f t="shared" si="7"/>
        <v> </v>
      </c>
      <c r="O100" s="289">
        <v>5302</v>
      </c>
      <c r="P100" s="289">
        <v>3692</v>
      </c>
      <c r="Q100" s="289">
        <f t="shared" si="10"/>
        <v>173</v>
      </c>
      <c r="R100" s="289">
        <f t="shared" si="11"/>
        <v>-398</v>
      </c>
    </row>
    <row r="101" spans="1:18" ht="11.25">
      <c r="A101" s="264">
        <f>'place accueil 2007-tab3'!$A103</f>
        <v>92</v>
      </c>
      <c r="B101" s="260" t="s">
        <v>164</v>
      </c>
      <c r="C101" s="265">
        <v>2379</v>
      </c>
      <c r="D101" s="344"/>
      <c r="E101" s="298">
        <v>2379</v>
      </c>
      <c r="F101" s="291" t="s">
        <v>180</v>
      </c>
      <c r="G101" s="327">
        <v>58</v>
      </c>
      <c r="H101" s="268"/>
      <c r="I101" s="327">
        <v>58</v>
      </c>
      <c r="J101" s="344" t="s">
        <v>180</v>
      </c>
      <c r="K101" s="267">
        <f t="shared" si="8"/>
        <v>2437</v>
      </c>
      <c r="L101" s="268" t="str">
        <f t="shared" si="6"/>
        <v> </v>
      </c>
      <c r="M101" s="269">
        <f t="shared" si="9"/>
        <v>2437</v>
      </c>
      <c r="N101" s="266" t="str">
        <f t="shared" si="7"/>
        <v>(e)</v>
      </c>
      <c r="O101" s="289">
        <v>3330</v>
      </c>
      <c r="P101" s="289">
        <v>3303</v>
      </c>
      <c r="Q101" s="289">
        <f t="shared" si="10"/>
        <v>893</v>
      </c>
      <c r="R101" s="289">
        <f t="shared" si="11"/>
        <v>866</v>
      </c>
    </row>
    <row r="102" spans="1:18" ht="11.25">
      <c r="A102" s="264">
        <f>'place accueil 2007-tab3'!$A104</f>
        <v>93</v>
      </c>
      <c r="B102" s="260" t="s">
        <v>165</v>
      </c>
      <c r="C102" s="265">
        <v>1252</v>
      </c>
      <c r="D102" s="344"/>
      <c r="E102" s="298">
        <v>1252</v>
      </c>
      <c r="F102" s="291" t="s">
        <v>180</v>
      </c>
      <c r="G102" s="327">
        <v>444</v>
      </c>
      <c r="H102" s="268"/>
      <c r="I102" s="327">
        <v>444</v>
      </c>
      <c r="J102" s="344" t="s">
        <v>180</v>
      </c>
      <c r="K102" s="267">
        <f t="shared" si="8"/>
        <v>1696</v>
      </c>
      <c r="L102" s="268" t="str">
        <f t="shared" si="6"/>
        <v> </v>
      </c>
      <c r="M102" s="269">
        <f t="shared" si="9"/>
        <v>1696</v>
      </c>
      <c r="N102" s="266" t="str">
        <f t="shared" si="7"/>
        <v>(e)</v>
      </c>
      <c r="O102" s="289">
        <v>1633</v>
      </c>
      <c r="P102" s="289">
        <v>1497</v>
      </c>
      <c r="Q102" s="289">
        <f t="shared" si="10"/>
        <v>-63</v>
      </c>
      <c r="R102" s="289">
        <f t="shared" si="11"/>
        <v>-199</v>
      </c>
    </row>
    <row r="103" spans="1:18" ht="11.25">
      <c r="A103" s="264">
        <f>'place accueil 2007-tab3'!$A105</f>
        <v>94</v>
      </c>
      <c r="B103" s="260" t="s">
        <v>166</v>
      </c>
      <c r="C103" s="265">
        <v>1211</v>
      </c>
      <c r="D103" s="344"/>
      <c r="E103" s="298">
        <v>1211</v>
      </c>
      <c r="F103" s="291" t="s">
        <v>180</v>
      </c>
      <c r="G103" s="327">
        <v>473</v>
      </c>
      <c r="H103" s="268"/>
      <c r="I103" s="327">
        <v>473</v>
      </c>
      <c r="J103" s="344" t="s">
        <v>180</v>
      </c>
      <c r="K103" s="267">
        <f t="shared" si="8"/>
        <v>1684</v>
      </c>
      <c r="L103" s="268" t="str">
        <f t="shared" si="6"/>
        <v> </v>
      </c>
      <c r="M103" s="269">
        <f t="shared" si="9"/>
        <v>1684</v>
      </c>
      <c r="N103" s="266" t="str">
        <f t="shared" si="7"/>
        <v>(e)</v>
      </c>
      <c r="O103" s="289">
        <v>1546</v>
      </c>
      <c r="P103" s="289">
        <v>1476</v>
      </c>
      <c r="Q103" s="289">
        <f t="shared" si="10"/>
        <v>-138</v>
      </c>
      <c r="R103" s="289">
        <f t="shared" si="11"/>
        <v>-208</v>
      </c>
    </row>
    <row r="104" spans="1:18" ht="11.25">
      <c r="A104" s="271">
        <f>'place accueil 2007-tab3'!$A106</f>
        <v>95</v>
      </c>
      <c r="B104" s="272" t="s">
        <v>167</v>
      </c>
      <c r="C104" s="273">
        <v>3767</v>
      </c>
      <c r="D104" s="343"/>
      <c r="E104" s="300">
        <v>3767</v>
      </c>
      <c r="F104" s="342" t="s">
        <v>180</v>
      </c>
      <c r="G104" s="329">
        <v>338</v>
      </c>
      <c r="H104" s="276"/>
      <c r="I104" s="329">
        <v>338</v>
      </c>
      <c r="J104" s="343" t="s">
        <v>180</v>
      </c>
      <c r="K104" s="275">
        <f t="shared" si="8"/>
        <v>4105</v>
      </c>
      <c r="L104" s="276" t="str">
        <f t="shared" si="6"/>
        <v> </v>
      </c>
      <c r="M104" s="277">
        <f t="shared" si="9"/>
        <v>4105</v>
      </c>
      <c r="N104" s="274" t="str">
        <f t="shared" si="7"/>
        <v>(e)</v>
      </c>
      <c r="O104" s="289">
        <v>4336</v>
      </c>
      <c r="P104" s="289">
        <v>3244</v>
      </c>
      <c r="Q104" s="289">
        <f t="shared" si="10"/>
        <v>231</v>
      </c>
      <c r="R104" s="289">
        <f t="shared" si="11"/>
        <v>-861</v>
      </c>
    </row>
    <row r="105" spans="1:18" s="260" customFormat="1" ht="11.25">
      <c r="A105" s="264">
        <f>'place accueil 2007-tab3'!$A107</f>
        <v>971</v>
      </c>
      <c r="B105" s="260" t="s">
        <v>168</v>
      </c>
      <c r="C105" s="265">
        <v>0</v>
      </c>
      <c r="D105" s="344"/>
      <c r="E105" s="298">
        <v>0</v>
      </c>
      <c r="F105" s="291"/>
      <c r="G105" s="327">
        <v>0</v>
      </c>
      <c r="H105" s="268"/>
      <c r="I105" s="327">
        <v>0</v>
      </c>
      <c r="J105" s="344"/>
      <c r="K105" s="267">
        <f t="shared" si="8"/>
        <v>0</v>
      </c>
      <c r="L105" s="268" t="str">
        <f t="shared" si="6"/>
        <v> </v>
      </c>
      <c r="M105" s="269">
        <f t="shared" si="9"/>
        <v>0</v>
      </c>
      <c r="N105" s="266" t="str">
        <f t="shared" si="7"/>
        <v> </v>
      </c>
      <c r="O105" s="289">
        <v>0</v>
      </c>
      <c r="P105" s="289">
        <v>0</v>
      </c>
      <c r="Q105" s="289">
        <f t="shared" si="10"/>
        <v>0</v>
      </c>
      <c r="R105" s="289">
        <f t="shared" si="11"/>
        <v>0</v>
      </c>
    </row>
    <row r="106" spans="1:18" s="260" customFormat="1" ht="11.25">
      <c r="A106" s="264">
        <f>'place accueil 2007-tab3'!$A108</f>
        <v>972</v>
      </c>
      <c r="B106" s="260" t="s">
        <v>169</v>
      </c>
      <c r="C106" s="265">
        <v>0</v>
      </c>
      <c r="D106" s="344"/>
      <c r="E106" s="298">
        <v>0</v>
      </c>
      <c r="F106" s="291"/>
      <c r="G106" s="327">
        <v>20</v>
      </c>
      <c r="H106" s="268"/>
      <c r="I106" s="327">
        <v>35</v>
      </c>
      <c r="J106" s="344"/>
      <c r="K106" s="267">
        <f t="shared" si="8"/>
        <v>20</v>
      </c>
      <c r="L106" s="268" t="str">
        <f t="shared" si="6"/>
        <v> </v>
      </c>
      <c r="M106" s="269">
        <f t="shared" si="9"/>
        <v>35</v>
      </c>
      <c r="N106" s="266" t="str">
        <f t="shared" si="7"/>
        <v> </v>
      </c>
      <c r="O106" s="289">
        <v>20</v>
      </c>
      <c r="P106" s="289">
        <v>22</v>
      </c>
      <c r="Q106" s="289">
        <f t="shared" si="10"/>
        <v>0</v>
      </c>
      <c r="R106" s="289">
        <f t="shared" si="11"/>
        <v>-13</v>
      </c>
    </row>
    <row r="107" spans="1:18" s="260" customFormat="1" ht="11.25">
      <c r="A107" s="264">
        <f>'place accueil 2007-tab3'!$A109</f>
        <v>973</v>
      </c>
      <c r="B107" s="260" t="s">
        <v>170</v>
      </c>
      <c r="C107" s="265">
        <v>79</v>
      </c>
      <c r="D107" s="344"/>
      <c r="E107" s="298">
        <v>104</v>
      </c>
      <c r="F107" s="291"/>
      <c r="G107" s="327">
        <v>0</v>
      </c>
      <c r="H107" s="291"/>
      <c r="I107" s="327">
        <v>0</v>
      </c>
      <c r="J107" s="344"/>
      <c r="K107" s="267">
        <f t="shared" si="8"/>
        <v>79</v>
      </c>
      <c r="L107" s="268" t="str">
        <f t="shared" si="6"/>
        <v> </v>
      </c>
      <c r="M107" s="269">
        <f t="shared" si="9"/>
        <v>104</v>
      </c>
      <c r="N107" s="266" t="str">
        <f t="shared" si="7"/>
        <v> </v>
      </c>
      <c r="O107" s="289">
        <v>40</v>
      </c>
      <c r="P107" s="289">
        <v>43</v>
      </c>
      <c r="Q107" s="289">
        <f t="shared" si="10"/>
        <v>-39</v>
      </c>
      <c r="R107" s="289">
        <f t="shared" si="11"/>
        <v>-61</v>
      </c>
    </row>
    <row r="108" spans="1:18" s="260" customFormat="1" ht="11.25">
      <c r="A108" s="271">
        <f>'place accueil 2007-tab3'!$A110</f>
        <v>974</v>
      </c>
      <c r="B108" s="272" t="s">
        <v>171</v>
      </c>
      <c r="C108" s="273">
        <v>56</v>
      </c>
      <c r="D108" s="343"/>
      <c r="E108" s="300">
        <v>56</v>
      </c>
      <c r="F108" s="342" t="s">
        <v>180</v>
      </c>
      <c r="G108" s="329">
        <v>60</v>
      </c>
      <c r="H108" s="276"/>
      <c r="I108" s="329">
        <v>60</v>
      </c>
      <c r="J108" s="343" t="s">
        <v>180</v>
      </c>
      <c r="K108" s="275">
        <f t="shared" si="8"/>
        <v>116</v>
      </c>
      <c r="L108" s="276" t="str">
        <f t="shared" si="6"/>
        <v> </v>
      </c>
      <c r="M108" s="277">
        <f t="shared" si="9"/>
        <v>116</v>
      </c>
      <c r="N108" s="274" t="str">
        <f t="shared" si="7"/>
        <v>(e)</v>
      </c>
      <c r="O108" s="289">
        <v>116</v>
      </c>
      <c r="P108" s="289">
        <v>116</v>
      </c>
      <c r="Q108" s="289">
        <f t="shared" si="10"/>
        <v>0</v>
      </c>
      <c r="R108" s="289">
        <f t="shared" si="11"/>
        <v>0</v>
      </c>
    </row>
    <row r="109" spans="7:9" ht="11.25">
      <c r="G109" s="260"/>
      <c r="H109" s="291"/>
      <c r="I109" s="260"/>
    </row>
    <row r="110" spans="1:14" ht="11.25">
      <c r="A110" s="554" t="s">
        <v>172</v>
      </c>
      <c r="B110" s="555"/>
      <c r="C110" s="292">
        <f>SUM(C5:C57,C62:C104)</f>
        <v>51941</v>
      </c>
      <c r="D110" s="296"/>
      <c r="E110" s="294">
        <f>SUM(E5:E57,E62:E104)</f>
        <v>54595</v>
      </c>
      <c r="F110" s="332"/>
      <c r="G110" s="292">
        <f>SUM(G5:G57,G62:G104)</f>
        <v>8580</v>
      </c>
      <c r="H110" s="296"/>
      <c r="I110" s="294">
        <f>SUM(I5:I57,I62:I104)</f>
        <v>9928</v>
      </c>
      <c r="J110" s="332"/>
      <c r="K110" s="292">
        <f>SUM(K5:K57,K62:K104)</f>
        <v>60521</v>
      </c>
      <c r="L110" s="296"/>
      <c r="M110" s="346">
        <f>SUM(M5:M57,M62:M104)</f>
        <v>64523</v>
      </c>
      <c r="N110" s="347"/>
    </row>
    <row r="111" spans="1:14" ht="12.75" customHeight="1">
      <c r="A111" s="556" t="s">
        <v>173</v>
      </c>
      <c r="B111" s="557"/>
      <c r="C111" s="265">
        <f>SUM(C105:C108)</f>
        <v>135</v>
      </c>
      <c r="D111" s="348"/>
      <c r="E111" s="349">
        <f>SUM(E105:E108)</f>
        <v>160</v>
      </c>
      <c r="F111" s="350"/>
      <c r="G111" s="351">
        <f>SUM(G105:G108)</f>
        <v>80</v>
      </c>
      <c r="H111" s="266"/>
      <c r="I111" s="298">
        <f>SUM(I105:I108)</f>
        <v>95</v>
      </c>
      <c r="J111" s="268"/>
      <c r="K111" s="269">
        <f>SUM(K105:K108)</f>
        <v>215</v>
      </c>
      <c r="L111" s="344"/>
      <c r="M111" s="267">
        <f>SUM(M105:M108)</f>
        <v>255</v>
      </c>
      <c r="N111" s="344"/>
    </row>
    <row r="112" spans="1:14" ht="15.75" customHeight="1">
      <c r="A112" s="558" t="s">
        <v>174</v>
      </c>
      <c r="B112" s="559"/>
      <c r="C112" s="273">
        <f>C110+C111</f>
        <v>52076</v>
      </c>
      <c r="D112" s="274"/>
      <c r="E112" s="300">
        <f aca="true" t="shared" si="12" ref="E112:K112">E110+E111</f>
        <v>54755</v>
      </c>
      <c r="F112" s="276"/>
      <c r="G112" s="273">
        <f t="shared" si="12"/>
        <v>8660</v>
      </c>
      <c r="H112" s="274"/>
      <c r="I112" s="300">
        <f t="shared" si="12"/>
        <v>10023</v>
      </c>
      <c r="J112" s="276"/>
      <c r="K112" s="273">
        <f t="shared" si="12"/>
        <v>60736</v>
      </c>
      <c r="L112" s="343"/>
      <c r="M112" s="275">
        <f>M110+M111</f>
        <v>64778</v>
      </c>
      <c r="N112" s="343"/>
    </row>
    <row r="113" spans="1:9" ht="11.25">
      <c r="A113" s="549" t="s">
        <v>181</v>
      </c>
      <c r="B113" s="549"/>
      <c r="C113" s="279"/>
      <c r="D113" s="291"/>
      <c r="E113" s="279"/>
      <c r="F113" s="291"/>
      <c r="G113" s="260"/>
      <c r="H113" s="291"/>
      <c r="I113" s="260"/>
    </row>
    <row r="114" spans="1:9" ht="11.25">
      <c r="A114" s="345"/>
      <c r="B114" s="302"/>
      <c r="C114" s="302"/>
      <c r="D114" s="303"/>
      <c r="E114" s="302"/>
      <c r="F114" s="303"/>
      <c r="G114" s="304"/>
      <c r="H114" s="305"/>
      <c r="I114" s="304"/>
    </row>
    <row r="115" spans="1:9" ht="11.25">
      <c r="A115" s="260"/>
      <c r="B115" s="302"/>
      <c r="C115" s="302"/>
      <c r="D115" s="303"/>
      <c r="E115" s="302"/>
      <c r="F115" s="303"/>
      <c r="G115" s="302"/>
      <c r="H115" s="303"/>
      <c r="I115" s="302"/>
    </row>
    <row r="116" spans="1:9" ht="11.25">
      <c r="A116" s="260"/>
      <c r="B116" s="260"/>
      <c r="C116" s="260"/>
      <c r="D116" s="291"/>
      <c r="E116" s="260"/>
      <c r="F116" s="291"/>
      <c r="G116" s="260"/>
      <c r="H116" s="291"/>
      <c r="I116" s="260"/>
    </row>
    <row r="117" spans="1:9" ht="11.25">
      <c r="A117" s="260"/>
      <c r="B117" s="260"/>
      <c r="C117" s="260"/>
      <c r="D117" s="291"/>
      <c r="E117" s="260"/>
      <c r="F117" s="291"/>
      <c r="G117" s="280"/>
      <c r="H117" s="291"/>
      <c r="I117" s="280"/>
    </row>
    <row r="118" spans="1:9" ht="11.25">
      <c r="A118" s="260"/>
      <c r="B118" s="260"/>
      <c r="C118" s="260"/>
      <c r="D118" s="291"/>
      <c r="E118" s="260"/>
      <c r="F118" s="291"/>
      <c r="G118" s="280"/>
      <c r="H118" s="291"/>
      <c r="I118" s="280"/>
    </row>
    <row r="119" spans="1:9" ht="11.25">
      <c r="A119" s="260"/>
      <c r="B119" s="260"/>
      <c r="C119" s="260"/>
      <c r="D119" s="291"/>
      <c r="E119" s="260"/>
      <c r="F119" s="291"/>
      <c r="G119" s="280"/>
      <c r="H119" s="291"/>
      <c r="I119" s="280"/>
    </row>
    <row r="120" spans="1:9" ht="11.25">
      <c r="A120" s="260"/>
      <c r="B120" s="260"/>
      <c r="C120" s="260"/>
      <c r="D120" s="291"/>
      <c r="E120" s="260"/>
      <c r="F120" s="291"/>
      <c r="G120" s="280"/>
      <c r="H120" s="291"/>
      <c r="I120" s="280"/>
    </row>
    <row r="121" spans="1:9" ht="11.25">
      <c r="A121" s="260"/>
      <c r="B121" s="260"/>
      <c r="C121" s="260"/>
      <c r="D121" s="291"/>
      <c r="E121" s="260"/>
      <c r="F121" s="291"/>
      <c r="G121" s="280"/>
      <c r="H121" s="291"/>
      <c r="I121" s="280"/>
    </row>
    <row r="122" spans="1:9" ht="11.25">
      <c r="A122" s="260"/>
      <c r="B122" s="260"/>
      <c r="C122" s="260"/>
      <c r="D122" s="291"/>
      <c r="E122" s="260"/>
      <c r="F122" s="291"/>
      <c r="G122" s="280"/>
      <c r="H122" s="291"/>
      <c r="I122" s="280"/>
    </row>
    <row r="123" spans="1:9" ht="11.25">
      <c r="A123" s="260"/>
      <c r="B123" s="260"/>
      <c r="C123" s="260"/>
      <c r="D123" s="291"/>
      <c r="E123" s="260"/>
      <c r="F123" s="291"/>
      <c r="G123" s="280"/>
      <c r="H123" s="291"/>
      <c r="I123" s="280"/>
    </row>
    <row r="124" spans="1:9" ht="11.25">
      <c r="A124" s="260"/>
      <c r="B124" s="260"/>
      <c r="C124" s="260"/>
      <c r="D124" s="291"/>
      <c r="E124" s="260"/>
      <c r="F124" s="291"/>
      <c r="G124" s="280"/>
      <c r="H124" s="291"/>
      <c r="I124" s="280"/>
    </row>
    <row r="125" spans="1:9" ht="11.25">
      <c r="A125" s="260"/>
      <c r="B125" s="260"/>
      <c r="C125" s="260"/>
      <c r="D125" s="291"/>
      <c r="E125" s="260"/>
      <c r="F125" s="291"/>
      <c r="G125" s="280"/>
      <c r="H125" s="291"/>
      <c r="I125" s="280"/>
    </row>
    <row r="126" spans="1:9" ht="11.25">
      <c r="A126" s="260"/>
      <c r="B126" s="260"/>
      <c r="C126" s="260"/>
      <c r="D126" s="291"/>
      <c r="E126" s="260"/>
      <c r="F126" s="291"/>
      <c r="G126" s="280"/>
      <c r="H126" s="291"/>
      <c r="I126" s="280"/>
    </row>
    <row r="127" spans="1:9" ht="11.25">
      <c r="A127" s="260"/>
      <c r="B127" s="260"/>
      <c r="C127" s="260"/>
      <c r="D127" s="291"/>
      <c r="E127" s="260"/>
      <c r="F127" s="291"/>
      <c r="G127" s="280"/>
      <c r="H127" s="291"/>
      <c r="I127" s="280"/>
    </row>
    <row r="128" spans="1:9" ht="11.25">
      <c r="A128" s="260"/>
      <c r="B128" s="260"/>
      <c r="C128" s="260"/>
      <c r="D128" s="291"/>
      <c r="E128" s="260"/>
      <c r="F128" s="291"/>
      <c r="G128" s="280"/>
      <c r="H128" s="291"/>
      <c r="I128" s="280"/>
    </row>
    <row r="129" spans="1:9" ht="11.25">
      <c r="A129" s="260"/>
      <c r="B129" s="260"/>
      <c r="C129" s="260"/>
      <c r="D129" s="291"/>
      <c r="E129" s="260"/>
      <c r="F129" s="291"/>
      <c r="G129" s="280"/>
      <c r="H129" s="291"/>
      <c r="I129" s="280"/>
    </row>
    <row r="130" spans="1:9" ht="11.25">
      <c r="A130" s="260"/>
      <c r="B130" s="260"/>
      <c r="C130" s="260"/>
      <c r="D130" s="291"/>
      <c r="E130" s="260"/>
      <c r="F130" s="291"/>
      <c r="G130" s="280"/>
      <c r="H130" s="291"/>
      <c r="I130" s="280"/>
    </row>
    <row r="131" spans="1:9" ht="11.25">
      <c r="A131" s="260"/>
      <c r="B131" s="260"/>
      <c r="C131" s="260"/>
      <c r="D131" s="291"/>
      <c r="E131" s="260"/>
      <c r="F131" s="291"/>
      <c r="G131" s="280"/>
      <c r="H131" s="291"/>
      <c r="I131" s="280"/>
    </row>
    <row r="132" spans="1:9" ht="11.25">
      <c r="A132" s="260"/>
      <c r="B132" s="260"/>
      <c r="C132" s="260"/>
      <c r="D132" s="291"/>
      <c r="E132" s="260"/>
      <c r="F132" s="291"/>
      <c r="G132" s="280"/>
      <c r="H132" s="291"/>
      <c r="I132" s="280"/>
    </row>
    <row r="133" spans="1:9" ht="11.25">
      <c r="A133" s="260"/>
      <c r="B133" s="260"/>
      <c r="C133" s="260"/>
      <c r="D133" s="291"/>
      <c r="E133" s="260"/>
      <c r="F133" s="291"/>
      <c r="G133" s="280"/>
      <c r="H133" s="291"/>
      <c r="I133" s="280"/>
    </row>
    <row r="134" spans="1:9" ht="11.25">
      <c r="A134" s="260"/>
      <c r="B134" s="260"/>
      <c r="C134" s="260"/>
      <c r="D134" s="291"/>
      <c r="E134" s="260"/>
      <c r="F134" s="291"/>
      <c r="G134" s="280"/>
      <c r="H134" s="291"/>
      <c r="I134" s="280"/>
    </row>
    <row r="135" spans="1:9" ht="11.25">
      <c r="A135" s="260"/>
      <c r="B135" s="260"/>
      <c r="C135" s="260"/>
      <c r="D135" s="291"/>
      <c r="E135" s="260"/>
      <c r="F135" s="291"/>
      <c r="G135" s="280"/>
      <c r="H135" s="291"/>
      <c r="I135" s="280"/>
    </row>
    <row r="136" spans="1:9" ht="11.25">
      <c r="A136" s="260"/>
      <c r="B136" s="260"/>
      <c r="C136" s="260"/>
      <c r="D136" s="291"/>
      <c r="E136" s="260"/>
      <c r="F136" s="291"/>
      <c r="G136" s="280"/>
      <c r="H136" s="291"/>
      <c r="I136" s="280"/>
    </row>
    <row r="137" spans="1:9" ht="11.25">
      <c r="A137" s="260"/>
      <c r="B137" s="260"/>
      <c r="C137" s="260"/>
      <c r="D137" s="291"/>
      <c r="E137" s="260"/>
      <c r="F137" s="291"/>
      <c r="G137" s="280"/>
      <c r="H137" s="291"/>
      <c r="I137" s="280"/>
    </row>
    <row r="138" spans="1:9" ht="11.25">
      <c r="A138" s="260"/>
      <c r="B138" s="260"/>
      <c r="C138" s="260"/>
      <c r="D138" s="291"/>
      <c r="E138" s="260"/>
      <c r="F138" s="291"/>
      <c r="G138" s="280"/>
      <c r="H138" s="291"/>
      <c r="I138" s="280"/>
    </row>
    <row r="139" spans="1:9" ht="11.25">
      <c r="A139" s="260"/>
      <c r="B139" s="260"/>
      <c r="C139" s="260"/>
      <c r="D139" s="291"/>
      <c r="E139" s="260"/>
      <c r="F139" s="291"/>
      <c r="G139" s="260"/>
      <c r="H139" s="291"/>
      <c r="I139" s="260"/>
    </row>
    <row r="140" spans="1:9" ht="11.25">
      <c r="A140" s="260"/>
      <c r="B140" s="260"/>
      <c r="C140" s="260"/>
      <c r="D140" s="291"/>
      <c r="E140" s="260"/>
      <c r="F140" s="291"/>
      <c r="G140" s="260"/>
      <c r="H140" s="291"/>
      <c r="I140" s="260"/>
    </row>
    <row r="141" spans="1:9" ht="11.25">
      <c r="A141" s="260"/>
      <c r="B141" s="260"/>
      <c r="C141" s="260"/>
      <c r="D141" s="291"/>
      <c r="E141" s="260"/>
      <c r="F141" s="291"/>
      <c r="G141" s="260"/>
      <c r="H141" s="291"/>
      <c r="I141" s="260"/>
    </row>
    <row r="142" spans="1:9" ht="11.25">
      <c r="A142" s="260"/>
      <c r="B142" s="260"/>
      <c r="C142" s="260"/>
      <c r="D142" s="291"/>
      <c r="E142" s="260"/>
      <c r="F142" s="291"/>
      <c r="G142" s="260"/>
      <c r="H142" s="291"/>
      <c r="I142" s="260"/>
    </row>
    <row r="143" spans="1:9" ht="11.25">
      <c r="A143" s="260"/>
      <c r="B143" s="260"/>
      <c r="C143" s="260"/>
      <c r="D143" s="291"/>
      <c r="E143" s="260"/>
      <c r="F143" s="291"/>
      <c r="G143" s="260"/>
      <c r="H143" s="291"/>
      <c r="I143" s="260"/>
    </row>
    <row r="144" spans="1:9" ht="11.25">
      <c r="A144" s="260"/>
      <c r="B144" s="260"/>
      <c r="C144" s="260"/>
      <c r="D144" s="291"/>
      <c r="E144" s="260"/>
      <c r="F144" s="291"/>
      <c r="G144" s="267"/>
      <c r="H144" s="268"/>
      <c r="I144" s="267"/>
    </row>
    <row r="145" ht="11.25">
      <c r="H145" s="291"/>
    </row>
    <row r="146" ht="11.25">
      <c r="H146" s="291"/>
    </row>
    <row r="147" ht="11.25">
      <c r="H147" s="291"/>
    </row>
    <row r="148" ht="11.25">
      <c r="H148" s="291"/>
    </row>
    <row r="149" ht="11.25">
      <c r="H149" s="291"/>
    </row>
    <row r="150" ht="11.25">
      <c r="H150" s="291"/>
    </row>
    <row r="151" ht="11.25">
      <c r="H151" s="291"/>
    </row>
    <row r="152" ht="11.25">
      <c r="H152" s="291"/>
    </row>
    <row r="153" ht="11.25">
      <c r="H153" s="291"/>
    </row>
    <row r="154" ht="11.25">
      <c r="H154" s="291"/>
    </row>
    <row r="155" ht="11.25">
      <c r="H155" s="291"/>
    </row>
    <row r="156" ht="11.25">
      <c r="H156" s="291"/>
    </row>
    <row r="157" ht="11.25">
      <c r="H157" s="291"/>
    </row>
    <row r="158" ht="11.25">
      <c r="H158" s="291"/>
    </row>
    <row r="159" ht="11.25">
      <c r="H159" s="291"/>
    </row>
    <row r="160" ht="11.25">
      <c r="H160" s="291"/>
    </row>
    <row r="161" ht="11.25">
      <c r="H161" s="291"/>
    </row>
    <row r="162" ht="11.25">
      <c r="H162" s="291"/>
    </row>
    <row r="163" ht="11.25">
      <c r="H163" s="291"/>
    </row>
    <row r="164" ht="11.25">
      <c r="H164" s="291"/>
    </row>
    <row r="165" ht="11.25">
      <c r="H165" s="291"/>
    </row>
    <row r="166" ht="11.25">
      <c r="H166" s="291"/>
    </row>
    <row r="167" ht="11.25">
      <c r="H167" s="291"/>
    </row>
    <row r="168" ht="11.25">
      <c r="H168" s="291"/>
    </row>
    <row r="169" ht="11.25">
      <c r="H169" s="291"/>
    </row>
    <row r="170" ht="11.25">
      <c r="H170" s="291"/>
    </row>
    <row r="171" ht="11.25">
      <c r="H171" s="291"/>
    </row>
    <row r="172" ht="11.25">
      <c r="H172" s="291"/>
    </row>
    <row r="173" ht="11.25">
      <c r="H173" s="291"/>
    </row>
    <row r="174" ht="11.25">
      <c r="H174" s="291"/>
    </row>
    <row r="175" ht="11.25">
      <c r="H175" s="291"/>
    </row>
    <row r="176" ht="11.25">
      <c r="H176" s="291"/>
    </row>
    <row r="177" ht="11.25">
      <c r="H177" s="291"/>
    </row>
    <row r="178" ht="11.25">
      <c r="H178" s="291"/>
    </row>
    <row r="179" ht="11.25">
      <c r="H179" s="291"/>
    </row>
    <row r="180" ht="11.25">
      <c r="H180" s="291"/>
    </row>
  </sheetData>
  <sheetProtection/>
  <mergeCells count="26">
    <mergeCell ref="A1:N1"/>
    <mergeCell ref="K3:N3"/>
    <mergeCell ref="C60:F60"/>
    <mergeCell ref="G3:J3"/>
    <mergeCell ref="A3:B4"/>
    <mergeCell ref="A58:B58"/>
    <mergeCell ref="A60:B61"/>
    <mergeCell ref="C3:F3"/>
    <mergeCell ref="C4:D4"/>
    <mergeCell ref="E4:F4"/>
    <mergeCell ref="C61:D61"/>
    <mergeCell ref="E61:F61"/>
    <mergeCell ref="A113:B113"/>
    <mergeCell ref="A110:B110"/>
    <mergeCell ref="A111:B111"/>
    <mergeCell ref="A112:B112"/>
    <mergeCell ref="M4:N4"/>
    <mergeCell ref="M61:N61"/>
    <mergeCell ref="G61:H61"/>
    <mergeCell ref="I61:J61"/>
    <mergeCell ref="G60:J60"/>
    <mergeCell ref="K61:L61"/>
    <mergeCell ref="K4:L4"/>
    <mergeCell ref="K60:N60"/>
    <mergeCell ref="I4:J4"/>
    <mergeCell ref="G4:H4"/>
  </mergeCells>
  <printOptions horizontalCentered="1"/>
  <pageMargins left="0.41" right="0.7874015748031497" top="0.3937007874015748" bottom="0.3937007874015748" header="0.5118110236220472" footer="0.5118110236220472"/>
  <pageSetup horizontalDpi="300" verticalDpi="300" orientation="portrait" paperSize="9" scale="90" r:id="rId1"/>
  <rowBreaks count="1" manualBreakCount="1">
    <brk id="58" max="13" man="1"/>
  </rowBreaks>
  <ignoredErrors>
    <ignoredError sqref="M5:M36 L5:L36 L37:L57 M62:M108 L62:L108 M112 L112 N37:N112 M37:M61 L58:L61 L109 M109 K37:K109 K112" formula="1"/>
    <ignoredError sqref="C110:J111" formulaRange="1"/>
    <ignoredError sqref="K110:M111" formula="1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dimension ref="A1:M1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6" customWidth="1"/>
    <col min="2" max="2" width="30.57421875" style="6" customWidth="1"/>
    <col min="3" max="3" width="11.421875" style="6" customWidth="1"/>
    <col min="4" max="4" width="3.421875" style="353" customWidth="1"/>
    <col min="5" max="5" width="11.00390625" style="6" customWidth="1"/>
    <col min="6" max="6" width="3.00390625" style="353" customWidth="1"/>
    <col min="7" max="7" width="10.8515625" style="6" customWidth="1"/>
    <col min="8" max="8" width="3.140625" style="353" customWidth="1"/>
    <col min="9" max="11" width="11.421875" style="6" customWidth="1"/>
    <col min="12" max="12" width="5.00390625" style="6" customWidth="1"/>
    <col min="13" max="16384" width="11.421875" style="6" customWidth="1"/>
  </cols>
  <sheetData>
    <row r="1" ht="11.25">
      <c r="A1" s="46" t="s">
        <v>222</v>
      </c>
    </row>
    <row r="3" spans="1:9" ht="63" customHeight="1">
      <c r="A3" s="491" t="s">
        <v>64</v>
      </c>
      <c r="B3" s="492"/>
      <c r="C3" s="608" t="s">
        <v>223</v>
      </c>
      <c r="D3" s="609"/>
      <c r="E3" s="611" t="s">
        <v>224</v>
      </c>
      <c r="F3" s="611"/>
      <c r="G3" s="608" t="s">
        <v>225</v>
      </c>
      <c r="H3" s="609"/>
      <c r="I3" s="354"/>
    </row>
    <row r="4" spans="1:13" ht="11.25">
      <c r="A4" s="355">
        <v>1</v>
      </c>
      <c r="B4" s="42" t="s">
        <v>69</v>
      </c>
      <c r="C4" s="110">
        <v>59</v>
      </c>
      <c r="D4" s="356"/>
      <c r="E4" s="41">
        <v>220</v>
      </c>
      <c r="F4" s="357"/>
      <c r="G4" s="358">
        <f>E4/C4</f>
        <v>3.7288135593220337</v>
      </c>
      <c r="H4" s="359" t="str">
        <f>IF(OR(D4="(e)",F4="(e)"),"(e)"," ")</f>
        <v> </v>
      </c>
      <c r="I4" s="39"/>
      <c r="M4" s="38"/>
    </row>
    <row r="5" spans="1:8" ht="11.25">
      <c r="A5" s="355">
        <v>2</v>
      </c>
      <c r="B5" s="42" t="s">
        <v>70</v>
      </c>
      <c r="C5" s="110">
        <v>91</v>
      </c>
      <c r="D5" s="356"/>
      <c r="E5" s="41">
        <v>270</v>
      </c>
      <c r="F5" s="357"/>
      <c r="G5" s="358">
        <f aca="true" t="shared" si="0" ref="G5:G55">E5/C5</f>
        <v>2.967032967032967</v>
      </c>
      <c r="H5" s="359" t="str">
        <f aca="true" t="shared" si="1" ref="H5:H55">IF(OR(D5="(e)",F5="(e)"),"(e)"," ")</f>
        <v> </v>
      </c>
    </row>
    <row r="6" spans="1:8" ht="11.25">
      <c r="A6" s="355">
        <v>3</v>
      </c>
      <c r="B6" s="42" t="s">
        <v>71</v>
      </c>
      <c r="C6" s="110">
        <v>81</v>
      </c>
      <c r="D6" s="356"/>
      <c r="E6" s="41">
        <v>251</v>
      </c>
      <c r="F6" s="357"/>
      <c r="G6" s="358">
        <f t="shared" si="0"/>
        <v>3.0987654320987654</v>
      </c>
      <c r="H6" s="359" t="str">
        <f t="shared" si="1"/>
        <v> </v>
      </c>
    </row>
    <row r="7" spans="1:8" ht="11.25">
      <c r="A7" s="355">
        <v>4</v>
      </c>
      <c r="B7" s="42" t="s">
        <v>72</v>
      </c>
      <c r="C7" s="110">
        <v>24</v>
      </c>
      <c r="D7" s="356" t="s">
        <v>180</v>
      </c>
      <c r="E7" s="41">
        <v>61</v>
      </c>
      <c r="F7" s="357"/>
      <c r="G7" s="358">
        <f t="shared" si="0"/>
        <v>2.5416666666666665</v>
      </c>
      <c r="H7" s="359" t="str">
        <f t="shared" si="1"/>
        <v>(e)</v>
      </c>
    </row>
    <row r="8" spans="1:9" ht="11.25">
      <c r="A8" s="355">
        <v>5</v>
      </c>
      <c r="B8" s="42" t="s">
        <v>73</v>
      </c>
      <c r="C8" s="110">
        <v>30</v>
      </c>
      <c r="D8" s="356" t="s">
        <v>180</v>
      </c>
      <c r="E8" s="41">
        <v>90</v>
      </c>
      <c r="F8" s="357" t="s">
        <v>180</v>
      </c>
      <c r="G8" s="358">
        <f t="shared" si="0"/>
        <v>3</v>
      </c>
      <c r="H8" s="359" t="str">
        <f t="shared" si="1"/>
        <v>(e)</v>
      </c>
      <c r="I8" s="39"/>
    </row>
    <row r="9" spans="1:8" ht="11.25">
      <c r="A9" s="355">
        <v>6</v>
      </c>
      <c r="B9" s="42" t="s">
        <v>74</v>
      </c>
      <c r="C9" s="110">
        <v>492</v>
      </c>
      <c r="D9" s="356"/>
      <c r="E9" s="41">
        <v>1257</v>
      </c>
      <c r="F9" s="357" t="s">
        <v>196</v>
      </c>
      <c r="G9" s="358">
        <f t="shared" si="0"/>
        <v>2.5548780487804876</v>
      </c>
      <c r="H9" s="359" t="str">
        <f t="shared" si="1"/>
        <v> </v>
      </c>
    </row>
    <row r="10" spans="1:8" ht="11.25">
      <c r="A10" s="355">
        <v>7</v>
      </c>
      <c r="B10" s="42" t="s">
        <v>75</v>
      </c>
      <c r="C10" s="110">
        <v>35</v>
      </c>
      <c r="D10" s="356"/>
      <c r="E10" s="41">
        <v>100</v>
      </c>
      <c r="F10" s="357" t="s">
        <v>196</v>
      </c>
      <c r="G10" s="358">
        <f t="shared" si="0"/>
        <v>2.857142857142857</v>
      </c>
      <c r="H10" s="359" t="str">
        <f t="shared" si="1"/>
        <v> </v>
      </c>
    </row>
    <row r="11" spans="1:8" ht="11.25">
      <c r="A11" s="355">
        <v>8</v>
      </c>
      <c r="B11" s="42" t="s">
        <v>76</v>
      </c>
      <c r="C11" s="110">
        <v>50</v>
      </c>
      <c r="D11" s="356"/>
      <c r="E11" s="41">
        <v>119</v>
      </c>
      <c r="F11" s="357" t="s">
        <v>180</v>
      </c>
      <c r="G11" s="358">
        <f t="shared" si="0"/>
        <v>2.38</v>
      </c>
      <c r="H11" s="359" t="str">
        <f t="shared" si="1"/>
        <v>(e)</v>
      </c>
    </row>
    <row r="12" spans="1:8" ht="11.25">
      <c r="A12" s="355">
        <v>9</v>
      </c>
      <c r="B12" s="42" t="s">
        <v>77</v>
      </c>
      <c r="C12" s="110">
        <v>87</v>
      </c>
      <c r="D12" s="356" t="s">
        <v>180</v>
      </c>
      <c r="E12" s="41">
        <v>254</v>
      </c>
      <c r="F12" s="357" t="s">
        <v>196</v>
      </c>
      <c r="G12" s="358">
        <f t="shared" si="0"/>
        <v>2.9195402298850577</v>
      </c>
      <c r="H12" s="359" t="str">
        <f t="shared" si="1"/>
        <v>(e)</v>
      </c>
    </row>
    <row r="13" spans="1:8" ht="11.25">
      <c r="A13" s="355">
        <v>10</v>
      </c>
      <c r="B13" s="42" t="s">
        <v>78</v>
      </c>
      <c r="C13" s="110">
        <v>113</v>
      </c>
      <c r="D13" s="356" t="s">
        <v>180</v>
      </c>
      <c r="E13" s="41">
        <v>306</v>
      </c>
      <c r="F13" s="357" t="s">
        <v>180</v>
      </c>
      <c r="G13" s="358">
        <f t="shared" si="0"/>
        <v>2.7079646017699117</v>
      </c>
      <c r="H13" s="359" t="str">
        <f t="shared" si="1"/>
        <v>(e)</v>
      </c>
    </row>
    <row r="14" spans="1:8" ht="11.25">
      <c r="A14" s="355">
        <v>11</v>
      </c>
      <c r="B14" s="42" t="s">
        <v>79</v>
      </c>
      <c r="C14" s="110">
        <v>46</v>
      </c>
      <c r="D14" s="356"/>
      <c r="E14" s="41">
        <v>102</v>
      </c>
      <c r="F14" s="357" t="s">
        <v>196</v>
      </c>
      <c r="G14" s="358">
        <f t="shared" si="0"/>
        <v>2.217391304347826</v>
      </c>
      <c r="H14" s="359" t="str">
        <f t="shared" si="1"/>
        <v> </v>
      </c>
    </row>
    <row r="15" spans="1:8" ht="11.25">
      <c r="A15" s="355">
        <v>12</v>
      </c>
      <c r="B15" s="42" t="s">
        <v>80</v>
      </c>
      <c r="C15" s="110">
        <v>58</v>
      </c>
      <c r="D15" s="356"/>
      <c r="E15" s="41">
        <v>130</v>
      </c>
      <c r="F15" s="357" t="s">
        <v>180</v>
      </c>
      <c r="G15" s="358">
        <f t="shared" si="0"/>
        <v>2.2413793103448274</v>
      </c>
      <c r="H15" s="359" t="str">
        <f t="shared" si="1"/>
        <v>(e)</v>
      </c>
    </row>
    <row r="16" spans="1:8" ht="11.25">
      <c r="A16" s="355">
        <v>13</v>
      </c>
      <c r="B16" s="42" t="s">
        <v>81</v>
      </c>
      <c r="C16" s="110">
        <v>785</v>
      </c>
      <c r="D16" s="356" t="s">
        <v>180</v>
      </c>
      <c r="E16" s="41">
        <v>1804</v>
      </c>
      <c r="F16" s="357" t="s">
        <v>196</v>
      </c>
      <c r="G16" s="358">
        <f t="shared" si="0"/>
        <v>2.2980891719745222</v>
      </c>
      <c r="H16" s="359" t="str">
        <f t="shared" si="1"/>
        <v>(e)</v>
      </c>
    </row>
    <row r="17" spans="1:8" ht="11.25">
      <c r="A17" s="355">
        <v>14</v>
      </c>
      <c r="B17" s="42" t="s">
        <v>82</v>
      </c>
      <c r="C17" s="110">
        <v>133</v>
      </c>
      <c r="D17" s="356"/>
      <c r="E17" s="41">
        <v>384</v>
      </c>
      <c r="F17" s="357" t="s">
        <v>180</v>
      </c>
      <c r="G17" s="358">
        <f t="shared" si="0"/>
        <v>2.887218045112782</v>
      </c>
      <c r="H17" s="359" t="str">
        <f t="shared" si="1"/>
        <v>(e)</v>
      </c>
    </row>
    <row r="18" spans="1:8" ht="11.25">
      <c r="A18" s="355">
        <v>15</v>
      </c>
      <c r="B18" s="42" t="s">
        <v>83</v>
      </c>
      <c r="C18" s="110">
        <v>26</v>
      </c>
      <c r="D18" s="356"/>
      <c r="E18" s="41">
        <v>70</v>
      </c>
      <c r="F18" s="357" t="s">
        <v>196</v>
      </c>
      <c r="G18" s="358">
        <f t="shared" si="0"/>
        <v>2.6923076923076925</v>
      </c>
      <c r="H18" s="359" t="str">
        <f t="shared" si="1"/>
        <v> </v>
      </c>
    </row>
    <row r="19" spans="1:8" ht="11.25">
      <c r="A19" s="355">
        <v>16</v>
      </c>
      <c r="B19" s="42" t="s">
        <v>84</v>
      </c>
      <c r="C19" s="110">
        <v>133</v>
      </c>
      <c r="D19" s="356"/>
      <c r="E19" s="41">
        <v>372</v>
      </c>
      <c r="F19" s="357" t="s">
        <v>196</v>
      </c>
      <c r="G19" s="358">
        <f t="shared" si="0"/>
        <v>2.7969924812030076</v>
      </c>
      <c r="H19" s="359" t="str">
        <f t="shared" si="1"/>
        <v> </v>
      </c>
    </row>
    <row r="20" spans="1:8" ht="11.25">
      <c r="A20" s="355">
        <v>17</v>
      </c>
      <c r="B20" s="42" t="s">
        <v>85</v>
      </c>
      <c r="C20" s="110">
        <v>90</v>
      </c>
      <c r="D20" s="356"/>
      <c r="E20" s="41">
        <v>279</v>
      </c>
      <c r="F20" s="357" t="s">
        <v>196</v>
      </c>
      <c r="G20" s="358">
        <f t="shared" si="0"/>
        <v>3.1</v>
      </c>
      <c r="H20" s="359" t="str">
        <f t="shared" si="1"/>
        <v> </v>
      </c>
    </row>
    <row r="21" spans="1:8" ht="11.25">
      <c r="A21" s="355">
        <v>18</v>
      </c>
      <c r="B21" s="42" t="s">
        <v>86</v>
      </c>
      <c r="C21" s="110">
        <v>14</v>
      </c>
      <c r="D21" s="356"/>
      <c r="E21" s="41">
        <v>28</v>
      </c>
      <c r="F21" s="357" t="s">
        <v>180</v>
      </c>
      <c r="G21" s="358">
        <f t="shared" si="0"/>
        <v>2</v>
      </c>
      <c r="H21" s="359" t="str">
        <f t="shared" si="1"/>
        <v>(e)</v>
      </c>
    </row>
    <row r="22" spans="1:8" ht="11.25">
      <c r="A22" s="355">
        <v>19</v>
      </c>
      <c r="B22" s="42" t="s">
        <v>87</v>
      </c>
      <c r="C22" s="110">
        <v>101</v>
      </c>
      <c r="D22" s="356"/>
      <c r="E22" s="41">
        <v>370</v>
      </c>
      <c r="F22" s="357" t="s">
        <v>180</v>
      </c>
      <c r="G22" s="358">
        <f t="shared" si="0"/>
        <v>3.6633663366336635</v>
      </c>
      <c r="H22" s="359" t="str">
        <f t="shared" si="1"/>
        <v>(e)</v>
      </c>
    </row>
    <row r="23" spans="1:8" ht="11.25">
      <c r="A23" s="355" t="s">
        <v>88</v>
      </c>
      <c r="B23" s="42" t="s">
        <v>89</v>
      </c>
      <c r="C23" s="110">
        <v>3</v>
      </c>
      <c r="D23" s="356"/>
      <c r="E23" s="41">
        <v>6</v>
      </c>
      <c r="F23" s="357" t="s">
        <v>196</v>
      </c>
      <c r="G23" s="358">
        <f t="shared" si="0"/>
        <v>2</v>
      </c>
      <c r="H23" s="359" t="str">
        <f t="shared" si="1"/>
        <v> </v>
      </c>
    </row>
    <row r="24" spans="1:8" ht="11.25">
      <c r="A24" s="355" t="s">
        <v>90</v>
      </c>
      <c r="B24" s="42" t="s">
        <v>91</v>
      </c>
      <c r="C24" s="110">
        <v>14</v>
      </c>
      <c r="D24" s="356"/>
      <c r="E24" s="41">
        <v>40</v>
      </c>
      <c r="F24" s="357" t="s">
        <v>196</v>
      </c>
      <c r="G24" s="358">
        <f t="shared" si="0"/>
        <v>2.857142857142857</v>
      </c>
      <c r="H24" s="359" t="str">
        <f t="shared" si="1"/>
        <v> </v>
      </c>
    </row>
    <row r="25" spans="1:8" ht="11.25">
      <c r="A25" s="355">
        <v>21</v>
      </c>
      <c r="B25" s="42" t="s">
        <v>92</v>
      </c>
      <c r="C25" s="110">
        <v>140</v>
      </c>
      <c r="D25" s="356"/>
      <c r="E25" s="41">
        <v>395</v>
      </c>
      <c r="F25" s="357" t="s">
        <v>196</v>
      </c>
      <c r="G25" s="358">
        <f t="shared" si="0"/>
        <v>2.8214285714285716</v>
      </c>
      <c r="H25" s="359" t="str">
        <f t="shared" si="1"/>
        <v> </v>
      </c>
    </row>
    <row r="26" spans="1:8" ht="11.25">
      <c r="A26" s="355">
        <v>22</v>
      </c>
      <c r="B26" s="42" t="s">
        <v>93</v>
      </c>
      <c r="C26" s="110">
        <v>155</v>
      </c>
      <c r="D26" s="356"/>
      <c r="E26" s="41">
        <v>415</v>
      </c>
      <c r="F26" s="357" t="s">
        <v>196</v>
      </c>
      <c r="G26" s="358">
        <f t="shared" si="0"/>
        <v>2.6774193548387095</v>
      </c>
      <c r="H26" s="359" t="str">
        <f t="shared" si="1"/>
        <v> </v>
      </c>
    </row>
    <row r="27" spans="1:8" ht="11.25">
      <c r="A27" s="355">
        <v>23</v>
      </c>
      <c r="B27" s="42" t="s">
        <v>94</v>
      </c>
      <c r="C27" s="110">
        <v>9</v>
      </c>
      <c r="D27" s="356"/>
      <c r="E27" s="41">
        <v>27</v>
      </c>
      <c r="F27" s="357" t="s">
        <v>196</v>
      </c>
      <c r="G27" s="358">
        <f t="shared" si="0"/>
        <v>3</v>
      </c>
      <c r="H27" s="359" t="str">
        <f t="shared" si="1"/>
        <v> </v>
      </c>
    </row>
    <row r="28" spans="1:8" ht="11.25">
      <c r="A28" s="355">
        <v>24</v>
      </c>
      <c r="B28" s="42" t="s">
        <v>95</v>
      </c>
      <c r="C28" s="110">
        <v>90</v>
      </c>
      <c r="D28" s="356"/>
      <c r="E28" s="41">
        <v>156</v>
      </c>
      <c r="F28" s="357" t="s">
        <v>196</v>
      </c>
      <c r="G28" s="358">
        <f t="shared" si="0"/>
        <v>1.7333333333333334</v>
      </c>
      <c r="H28" s="359" t="str">
        <f t="shared" si="1"/>
        <v> </v>
      </c>
    </row>
    <row r="29" spans="1:8" ht="11.25">
      <c r="A29" s="355">
        <v>25</v>
      </c>
      <c r="B29" s="42" t="s">
        <v>96</v>
      </c>
      <c r="C29" s="110">
        <v>135</v>
      </c>
      <c r="D29" s="356"/>
      <c r="E29" s="41">
        <v>422</v>
      </c>
      <c r="F29" s="357" t="s">
        <v>196</v>
      </c>
      <c r="G29" s="358">
        <f t="shared" si="0"/>
        <v>3.1259259259259258</v>
      </c>
      <c r="H29" s="359" t="str">
        <f t="shared" si="1"/>
        <v> </v>
      </c>
    </row>
    <row r="30" spans="1:8" ht="11.25">
      <c r="A30" s="355">
        <v>26</v>
      </c>
      <c r="B30" s="42" t="s">
        <v>97</v>
      </c>
      <c r="C30" s="110">
        <v>129</v>
      </c>
      <c r="D30" s="356"/>
      <c r="E30" s="41">
        <v>343</v>
      </c>
      <c r="F30" s="357"/>
      <c r="G30" s="358">
        <f t="shared" si="0"/>
        <v>2.6589147286821704</v>
      </c>
      <c r="H30" s="359" t="str">
        <f t="shared" si="1"/>
        <v> </v>
      </c>
    </row>
    <row r="31" spans="1:8" ht="11.25">
      <c r="A31" s="355">
        <v>27</v>
      </c>
      <c r="B31" s="42" t="s">
        <v>98</v>
      </c>
      <c r="C31" s="110">
        <v>121</v>
      </c>
      <c r="D31" s="356"/>
      <c r="E31" s="41">
        <v>282</v>
      </c>
      <c r="F31" s="357" t="s">
        <v>196</v>
      </c>
      <c r="G31" s="358">
        <f t="shared" si="0"/>
        <v>2.330578512396694</v>
      </c>
      <c r="H31" s="359" t="str">
        <f t="shared" si="1"/>
        <v> </v>
      </c>
    </row>
    <row r="32" spans="1:8" ht="11.25">
      <c r="A32" s="355">
        <v>28</v>
      </c>
      <c r="B32" s="42" t="s">
        <v>99</v>
      </c>
      <c r="C32" s="110">
        <v>132</v>
      </c>
      <c r="D32" s="356"/>
      <c r="E32" s="41">
        <v>391</v>
      </c>
      <c r="F32" s="357" t="s">
        <v>196</v>
      </c>
      <c r="G32" s="358">
        <f t="shared" si="0"/>
        <v>2.962121212121212</v>
      </c>
      <c r="H32" s="359" t="str">
        <f t="shared" si="1"/>
        <v> </v>
      </c>
    </row>
    <row r="33" spans="1:8" ht="11.25">
      <c r="A33" s="355">
        <v>29</v>
      </c>
      <c r="B33" s="42" t="s">
        <v>100</v>
      </c>
      <c r="C33" s="110">
        <v>171</v>
      </c>
      <c r="D33" s="356"/>
      <c r="E33" s="41">
        <v>452</v>
      </c>
      <c r="F33" s="357" t="s">
        <v>196</v>
      </c>
      <c r="G33" s="358">
        <f t="shared" si="0"/>
        <v>2.6432748538011697</v>
      </c>
      <c r="H33" s="359" t="str">
        <f t="shared" si="1"/>
        <v> </v>
      </c>
    </row>
    <row r="34" spans="1:8" ht="11.25">
      <c r="A34" s="355">
        <v>30</v>
      </c>
      <c r="B34" s="42" t="s">
        <v>101</v>
      </c>
      <c r="C34" s="110">
        <v>64</v>
      </c>
      <c r="D34" s="356"/>
      <c r="E34" s="41">
        <v>159</v>
      </c>
      <c r="F34" s="357" t="s">
        <v>196</v>
      </c>
      <c r="G34" s="358">
        <f t="shared" si="0"/>
        <v>2.484375</v>
      </c>
      <c r="H34" s="359" t="str">
        <f t="shared" si="1"/>
        <v> </v>
      </c>
    </row>
    <row r="35" spans="1:8" ht="11.25">
      <c r="A35" s="355">
        <v>31</v>
      </c>
      <c r="B35" s="42" t="s">
        <v>102</v>
      </c>
      <c r="C35" s="110">
        <v>784</v>
      </c>
      <c r="D35" s="356"/>
      <c r="E35" s="41">
        <v>2082</v>
      </c>
      <c r="F35" s="357" t="s">
        <v>180</v>
      </c>
      <c r="G35" s="358">
        <f t="shared" si="0"/>
        <v>2.6556122448979593</v>
      </c>
      <c r="H35" s="359" t="str">
        <f t="shared" si="1"/>
        <v>(e)</v>
      </c>
    </row>
    <row r="36" spans="1:8" ht="11.25">
      <c r="A36" s="355">
        <v>32</v>
      </c>
      <c r="B36" s="42" t="s">
        <v>103</v>
      </c>
      <c r="C36" s="110">
        <v>34</v>
      </c>
      <c r="D36" s="356"/>
      <c r="E36" s="41">
        <v>101</v>
      </c>
      <c r="F36" s="357" t="s">
        <v>196</v>
      </c>
      <c r="G36" s="358">
        <f t="shared" si="0"/>
        <v>2.9705882352941178</v>
      </c>
      <c r="H36" s="359" t="str">
        <f t="shared" si="1"/>
        <v> </v>
      </c>
    </row>
    <row r="37" spans="1:8" ht="11.25">
      <c r="A37" s="355">
        <v>33</v>
      </c>
      <c r="B37" s="42" t="s">
        <v>104</v>
      </c>
      <c r="C37" s="110">
        <v>812</v>
      </c>
      <c r="D37" s="356" t="s">
        <v>180</v>
      </c>
      <c r="E37" s="41">
        <v>2031</v>
      </c>
      <c r="F37" s="357" t="s">
        <v>196</v>
      </c>
      <c r="G37" s="358">
        <f t="shared" si="0"/>
        <v>2.501231527093596</v>
      </c>
      <c r="H37" s="359" t="str">
        <f t="shared" si="1"/>
        <v>(e)</v>
      </c>
    </row>
    <row r="38" spans="1:8" ht="11.25">
      <c r="A38" s="355">
        <v>34</v>
      </c>
      <c r="B38" s="42" t="s">
        <v>105</v>
      </c>
      <c r="C38" s="110">
        <v>408</v>
      </c>
      <c r="D38" s="356" t="s">
        <v>180</v>
      </c>
      <c r="E38" s="41">
        <v>938</v>
      </c>
      <c r="F38" s="357" t="s">
        <v>196</v>
      </c>
      <c r="G38" s="358">
        <f t="shared" si="0"/>
        <v>2.299019607843137</v>
      </c>
      <c r="H38" s="359" t="str">
        <f t="shared" si="1"/>
        <v>(e)</v>
      </c>
    </row>
    <row r="39" spans="1:8" ht="11.25">
      <c r="A39" s="355">
        <v>35</v>
      </c>
      <c r="B39" s="42" t="s">
        <v>106</v>
      </c>
      <c r="C39" s="110">
        <v>183</v>
      </c>
      <c r="D39" s="356" t="s">
        <v>180</v>
      </c>
      <c r="E39" s="41">
        <v>409</v>
      </c>
      <c r="F39" s="357" t="s">
        <v>196</v>
      </c>
      <c r="G39" s="358">
        <f t="shared" si="0"/>
        <v>2.2349726775956285</v>
      </c>
      <c r="H39" s="359" t="str">
        <f t="shared" si="1"/>
        <v>(e)</v>
      </c>
    </row>
    <row r="40" spans="1:8" ht="11.25">
      <c r="A40" s="355">
        <v>36</v>
      </c>
      <c r="B40" s="42" t="s">
        <v>107</v>
      </c>
      <c r="C40" s="110">
        <v>60</v>
      </c>
      <c r="D40" s="356"/>
      <c r="E40" s="41">
        <v>160</v>
      </c>
      <c r="F40" s="357" t="s">
        <v>196</v>
      </c>
      <c r="G40" s="358">
        <f t="shared" si="0"/>
        <v>2.6666666666666665</v>
      </c>
      <c r="H40" s="359" t="str">
        <f t="shared" si="1"/>
        <v> </v>
      </c>
    </row>
    <row r="41" spans="1:8" ht="11.25">
      <c r="A41" s="355">
        <v>37</v>
      </c>
      <c r="B41" s="42" t="s">
        <v>108</v>
      </c>
      <c r="C41" s="110">
        <v>245</v>
      </c>
      <c r="D41" s="356"/>
      <c r="E41" s="41">
        <v>769</v>
      </c>
      <c r="F41" s="357" t="s">
        <v>196</v>
      </c>
      <c r="G41" s="358">
        <f t="shared" si="0"/>
        <v>3.1387755102040815</v>
      </c>
      <c r="H41" s="359" t="str">
        <f t="shared" si="1"/>
        <v> </v>
      </c>
    </row>
    <row r="42" spans="1:8" ht="11.25">
      <c r="A42" s="355">
        <v>38</v>
      </c>
      <c r="B42" s="42" t="s">
        <v>109</v>
      </c>
      <c r="C42" s="110">
        <v>485</v>
      </c>
      <c r="D42" s="356" t="s">
        <v>180</v>
      </c>
      <c r="E42" s="41">
        <v>1154</v>
      </c>
      <c r="F42" s="357" t="s">
        <v>196</v>
      </c>
      <c r="G42" s="358">
        <f t="shared" si="0"/>
        <v>2.379381443298969</v>
      </c>
      <c r="H42" s="359" t="str">
        <f t="shared" si="1"/>
        <v>(e)</v>
      </c>
    </row>
    <row r="43" spans="1:8" ht="11.25">
      <c r="A43" s="355">
        <v>39</v>
      </c>
      <c r="B43" s="42" t="s">
        <v>110</v>
      </c>
      <c r="C43" s="110">
        <v>42</v>
      </c>
      <c r="D43" s="356"/>
      <c r="E43" s="41">
        <v>119</v>
      </c>
      <c r="F43" s="357" t="s">
        <v>196</v>
      </c>
      <c r="G43" s="358">
        <f t="shared" si="0"/>
        <v>2.8333333333333335</v>
      </c>
      <c r="H43" s="359" t="str">
        <f t="shared" si="1"/>
        <v> </v>
      </c>
    </row>
    <row r="44" spans="1:8" ht="11.25">
      <c r="A44" s="355">
        <v>40</v>
      </c>
      <c r="B44" s="42" t="s">
        <v>111</v>
      </c>
      <c r="C44" s="110">
        <v>71</v>
      </c>
      <c r="D44" s="356"/>
      <c r="E44" s="41">
        <v>200</v>
      </c>
      <c r="F44" s="357" t="s">
        <v>196</v>
      </c>
      <c r="G44" s="358">
        <f t="shared" si="0"/>
        <v>2.816901408450704</v>
      </c>
      <c r="H44" s="359" t="str">
        <f t="shared" si="1"/>
        <v> </v>
      </c>
    </row>
    <row r="45" spans="1:8" ht="11.25">
      <c r="A45" s="355">
        <v>41</v>
      </c>
      <c r="B45" s="42" t="s">
        <v>112</v>
      </c>
      <c r="C45" s="110">
        <v>27</v>
      </c>
      <c r="D45" s="356" t="s">
        <v>180</v>
      </c>
      <c r="E45" s="41">
        <v>60</v>
      </c>
      <c r="F45" s="357" t="s">
        <v>196</v>
      </c>
      <c r="G45" s="358">
        <f t="shared" si="0"/>
        <v>2.2222222222222223</v>
      </c>
      <c r="H45" s="359" t="str">
        <f t="shared" si="1"/>
        <v>(e)</v>
      </c>
    </row>
    <row r="46" spans="1:8" ht="11.25">
      <c r="A46" s="355">
        <v>42</v>
      </c>
      <c r="B46" s="42" t="s">
        <v>113</v>
      </c>
      <c r="C46" s="110">
        <v>28</v>
      </c>
      <c r="D46" s="356" t="s">
        <v>180</v>
      </c>
      <c r="E46" s="41">
        <v>76</v>
      </c>
      <c r="F46" s="357" t="s">
        <v>196</v>
      </c>
      <c r="G46" s="358">
        <f t="shared" si="0"/>
        <v>2.7142857142857144</v>
      </c>
      <c r="H46" s="359" t="str">
        <f t="shared" si="1"/>
        <v>(e)</v>
      </c>
    </row>
    <row r="47" spans="1:8" ht="11.25">
      <c r="A47" s="355">
        <v>43</v>
      </c>
      <c r="B47" s="42" t="s">
        <v>114</v>
      </c>
      <c r="C47" s="110">
        <v>27</v>
      </c>
      <c r="D47" s="356"/>
      <c r="E47" s="41">
        <v>80</v>
      </c>
      <c r="F47" s="357" t="s">
        <v>180</v>
      </c>
      <c r="G47" s="358">
        <f t="shared" si="0"/>
        <v>2.962962962962963</v>
      </c>
      <c r="H47" s="359" t="str">
        <f t="shared" si="1"/>
        <v>(e)</v>
      </c>
    </row>
    <row r="48" spans="1:8" ht="11.25">
      <c r="A48" s="355">
        <v>44</v>
      </c>
      <c r="B48" s="42" t="s">
        <v>115</v>
      </c>
      <c r="C48" s="110">
        <v>305</v>
      </c>
      <c r="D48" s="356"/>
      <c r="E48" s="41">
        <v>875</v>
      </c>
      <c r="F48" s="357" t="s">
        <v>196</v>
      </c>
      <c r="G48" s="358">
        <f t="shared" si="0"/>
        <v>2.8688524590163933</v>
      </c>
      <c r="H48" s="359" t="str">
        <f t="shared" si="1"/>
        <v> </v>
      </c>
    </row>
    <row r="49" spans="1:8" ht="11.25">
      <c r="A49" s="355">
        <v>45</v>
      </c>
      <c r="B49" s="42" t="s">
        <v>116</v>
      </c>
      <c r="C49" s="110">
        <v>383</v>
      </c>
      <c r="D49" s="356"/>
      <c r="E49" s="41">
        <v>1453</v>
      </c>
      <c r="F49" s="357" t="s">
        <v>196</v>
      </c>
      <c r="G49" s="358">
        <f t="shared" si="0"/>
        <v>3.793733681462141</v>
      </c>
      <c r="H49" s="359" t="str">
        <f t="shared" si="1"/>
        <v> </v>
      </c>
    </row>
    <row r="50" spans="1:8" ht="11.25">
      <c r="A50" s="355">
        <v>46</v>
      </c>
      <c r="B50" s="42" t="s">
        <v>117</v>
      </c>
      <c r="C50" s="110">
        <v>8</v>
      </c>
      <c r="D50" s="356" t="s">
        <v>180</v>
      </c>
      <c r="E50" s="41">
        <v>20</v>
      </c>
      <c r="F50" s="357" t="s">
        <v>196</v>
      </c>
      <c r="G50" s="358">
        <f t="shared" si="0"/>
        <v>2.5</v>
      </c>
      <c r="H50" s="359" t="str">
        <f t="shared" si="1"/>
        <v>(e)</v>
      </c>
    </row>
    <row r="51" spans="1:8" ht="11.25">
      <c r="A51" s="355">
        <v>47</v>
      </c>
      <c r="B51" s="42" t="s">
        <v>118</v>
      </c>
      <c r="C51" s="110">
        <v>39</v>
      </c>
      <c r="D51" s="356"/>
      <c r="E51" s="41">
        <v>114</v>
      </c>
      <c r="F51" s="357" t="s">
        <v>196</v>
      </c>
      <c r="G51" s="358">
        <f t="shared" si="0"/>
        <v>2.923076923076923</v>
      </c>
      <c r="H51" s="359" t="str">
        <f t="shared" si="1"/>
        <v> </v>
      </c>
    </row>
    <row r="52" spans="1:8" ht="11.25">
      <c r="A52" s="355">
        <v>48</v>
      </c>
      <c r="B52" s="42" t="s">
        <v>119</v>
      </c>
      <c r="C52" s="110">
        <v>10</v>
      </c>
      <c r="D52" s="356"/>
      <c r="E52" s="41">
        <v>40</v>
      </c>
      <c r="F52" s="357" t="s">
        <v>196</v>
      </c>
      <c r="G52" s="358">
        <f t="shared" si="0"/>
        <v>4</v>
      </c>
      <c r="H52" s="359" t="str">
        <f t="shared" si="1"/>
        <v> </v>
      </c>
    </row>
    <row r="53" spans="1:8" ht="11.25">
      <c r="A53" s="355">
        <v>49</v>
      </c>
      <c r="B53" s="42" t="s">
        <v>120</v>
      </c>
      <c r="C53" s="110">
        <v>275</v>
      </c>
      <c r="D53" s="356"/>
      <c r="E53" s="41">
        <v>659</v>
      </c>
      <c r="F53" s="357" t="s">
        <v>180</v>
      </c>
      <c r="G53" s="358">
        <f t="shared" si="0"/>
        <v>2.3963636363636365</v>
      </c>
      <c r="H53" s="359" t="str">
        <f t="shared" si="1"/>
        <v>(e)</v>
      </c>
    </row>
    <row r="54" spans="1:8" ht="11.25">
      <c r="A54" s="355">
        <v>50</v>
      </c>
      <c r="B54" s="42" t="s">
        <v>121</v>
      </c>
      <c r="C54" s="110">
        <v>94</v>
      </c>
      <c r="D54" s="356"/>
      <c r="E54" s="41">
        <v>272</v>
      </c>
      <c r="F54" s="357"/>
      <c r="G54" s="358">
        <f t="shared" si="0"/>
        <v>2.893617021276596</v>
      </c>
      <c r="H54" s="359" t="str">
        <f t="shared" si="1"/>
        <v> </v>
      </c>
    </row>
    <row r="55" spans="1:8" ht="11.25">
      <c r="A55" s="360">
        <v>51</v>
      </c>
      <c r="B55" s="361" t="s">
        <v>122</v>
      </c>
      <c r="C55" s="126">
        <v>81</v>
      </c>
      <c r="D55" s="362"/>
      <c r="E55" s="363">
        <v>311</v>
      </c>
      <c r="F55" s="364"/>
      <c r="G55" s="365">
        <f t="shared" si="0"/>
        <v>3.8395061728395063</v>
      </c>
      <c r="H55" s="366" t="str">
        <f t="shared" si="1"/>
        <v> </v>
      </c>
    </row>
    <row r="56" spans="1:7" ht="11.25">
      <c r="A56" s="610" t="s">
        <v>181</v>
      </c>
      <c r="B56" s="610"/>
      <c r="C56" s="367"/>
      <c r="D56" s="357"/>
      <c r="E56" s="367"/>
      <c r="F56" s="357"/>
      <c r="G56" s="368"/>
    </row>
    <row r="57" spans="1:8" ht="63" customHeight="1">
      <c r="A57" s="491" t="s">
        <v>64</v>
      </c>
      <c r="B57" s="492"/>
      <c r="C57" s="608" t="s">
        <v>223</v>
      </c>
      <c r="D57" s="609"/>
      <c r="E57" s="611" t="s">
        <v>224</v>
      </c>
      <c r="F57" s="611"/>
      <c r="G57" s="608" t="s">
        <v>225</v>
      </c>
      <c r="H57" s="609"/>
    </row>
    <row r="58" spans="1:8" ht="11.25">
      <c r="A58" s="355">
        <v>52</v>
      </c>
      <c r="B58" s="42" t="s">
        <v>123</v>
      </c>
      <c r="C58" s="369">
        <v>0</v>
      </c>
      <c r="D58" s="356"/>
      <c r="E58" s="41">
        <v>0</v>
      </c>
      <c r="F58" s="357"/>
      <c r="G58" s="370" t="s">
        <v>39</v>
      </c>
      <c r="H58" s="359" t="str">
        <f>IF(OR(D58="(e)",F58="(e)"),"(e)"," ")</f>
        <v> </v>
      </c>
    </row>
    <row r="59" spans="1:8" ht="11.25">
      <c r="A59" s="355">
        <v>53</v>
      </c>
      <c r="B59" s="42" t="s">
        <v>125</v>
      </c>
      <c r="C59" s="369">
        <v>18</v>
      </c>
      <c r="D59" s="356"/>
      <c r="E59" s="41">
        <v>51</v>
      </c>
      <c r="F59" s="357"/>
      <c r="G59" s="370">
        <f aca="true" t="shared" si="2" ref="G59:G105">E59/C59</f>
        <v>2.8333333333333335</v>
      </c>
      <c r="H59" s="359" t="str">
        <f aca="true" t="shared" si="3" ref="H59:H105">IF(OR(D59="(e)",F59="(e)"),"(e)"," ")</f>
        <v> </v>
      </c>
    </row>
    <row r="60" spans="1:8" ht="11.25">
      <c r="A60" s="355">
        <v>54</v>
      </c>
      <c r="B60" s="42" t="s">
        <v>126</v>
      </c>
      <c r="C60" s="369">
        <v>190</v>
      </c>
      <c r="D60" s="356"/>
      <c r="E60" s="41">
        <v>581</v>
      </c>
      <c r="F60" s="357"/>
      <c r="G60" s="370">
        <f t="shared" si="2"/>
        <v>3.057894736842105</v>
      </c>
      <c r="H60" s="359" t="str">
        <f t="shared" si="3"/>
        <v> </v>
      </c>
    </row>
    <row r="61" spans="1:8" ht="11.25">
      <c r="A61" s="355">
        <v>55</v>
      </c>
      <c r="B61" s="42" t="s">
        <v>127</v>
      </c>
      <c r="C61" s="369">
        <v>0</v>
      </c>
      <c r="D61" s="356"/>
      <c r="E61" s="41">
        <v>0</v>
      </c>
      <c r="F61" s="357"/>
      <c r="G61" s="370" t="s">
        <v>39</v>
      </c>
      <c r="H61" s="359" t="str">
        <f t="shared" si="3"/>
        <v> </v>
      </c>
    </row>
    <row r="62" spans="1:8" ht="11.25">
      <c r="A62" s="355">
        <v>56</v>
      </c>
      <c r="B62" s="42" t="s">
        <v>128</v>
      </c>
      <c r="C62" s="369">
        <v>77</v>
      </c>
      <c r="D62" s="356"/>
      <c r="E62" s="41">
        <v>153</v>
      </c>
      <c r="F62" s="357"/>
      <c r="G62" s="358">
        <f t="shared" si="2"/>
        <v>1.9870129870129871</v>
      </c>
      <c r="H62" s="359" t="str">
        <f t="shared" si="3"/>
        <v> </v>
      </c>
    </row>
    <row r="63" spans="1:8" ht="11.25">
      <c r="A63" s="355">
        <v>57</v>
      </c>
      <c r="B63" s="42" t="s">
        <v>129</v>
      </c>
      <c r="C63" s="369">
        <v>137</v>
      </c>
      <c r="D63" s="356"/>
      <c r="E63" s="41">
        <v>400</v>
      </c>
      <c r="F63" s="357"/>
      <c r="G63" s="358">
        <f t="shared" si="2"/>
        <v>2.9197080291970803</v>
      </c>
      <c r="H63" s="359" t="str">
        <f t="shared" si="3"/>
        <v> </v>
      </c>
    </row>
    <row r="64" spans="1:8" ht="11.25">
      <c r="A64" s="355">
        <v>58</v>
      </c>
      <c r="B64" s="42" t="s">
        <v>130</v>
      </c>
      <c r="C64" s="369">
        <v>20</v>
      </c>
      <c r="D64" s="356" t="s">
        <v>180</v>
      </c>
      <c r="E64" s="41">
        <v>48</v>
      </c>
      <c r="F64" s="357" t="s">
        <v>180</v>
      </c>
      <c r="G64" s="358">
        <f t="shared" si="2"/>
        <v>2.4</v>
      </c>
      <c r="H64" s="359" t="str">
        <f t="shared" si="3"/>
        <v>(e)</v>
      </c>
    </row>
    <row r="65" spans="1:8" ht="11.25">
      <c r="A65" s="355">
        <v>59</v>
      </c>
      <c r="B65" s="42" t="s">
        <v>131</v>
      </c>
      <c r="C65" s="369">
        <v>639</v>
      </c>
      <c r="D65" s="356"/>
      <c r="E65" s="41">
        <v>1664</v>
      </c>
      <c r="F65" s="357" t="s">
        <v>196</v>
      </c>
      <c r="G65" s="358">
        <f t="shared" si="2"/>
        <v>2.604068857589984</v>
      </c>
      <c r="H65" s="359" t="str">
        <f t="shared" si="3"/>
        <v> </v>
      </c>
    </row>
    <row r="66" spans="1:8" ht="11.25">
      <c r="A66" s="355">
        <v>60</v>
      </c>
      <c r="B66" s="42" t="s">
        <v>132</v>
      </c>
      <c r="C66" s="369">
        <v>541</v>
      </c>
      <c r="D66" s="356"/>
      <c r="E66" s="41">
        <v>1084</v>
      </c>
      <c r="F66" s="357" t="s">
        <v>196</v>
      </c>
      <c r="G66" s="358">
        <f t="shared" si="2"/>
        <v>2.0036968576709797</v>
      </c>
      <c r="H66" s="359" t="str">
        <f t="shared" si="3"/>
        <v> </v>
      </c>
    </row>
    <row r="67" spans="1:8" ht="11.25">
      <c r="A67" s="355">
        <v>61</v>
      </c>
      <c r="B67" s="42" t="s">
        <v>133</v>
      </c>
      <c r="C67" s="369">
        <v>45</v>
      </c>
      <c r="D67" s="356"/>
      <c r="E67" s="41">
        <v>135</v>
      </c>
      <c r="F67" s="357" t="s">
        <v>196</v>
      </c>
      <c r="G67" s="358">
        <f t="shared" si="2"/>
        <v>3</v>
      </c>
      <c r="H67" s="359" t="str">
        <f t="shared" si="3"/>
        <v> </v>
      </c>
    </row>
    <row r="68" spans="1:8" ht="11.25">
      <c r="A68" s="355">
        <v>62</v>
      </c>
      <c r="B68" s="42" t="s">
        <v>134</v>
      </c>
      <c r="C68" s="369">
        <v>122</v>
      </c>
      <c r="D68" s="356"/>
      <c r="E68" s="41">
        <v>341</v>
      </c>
      <c r="F68" s="357" t="s">
        <v>196</v>
      </c>
      <c r="G68" s="358">
        <f t="shared" si="2"/>
        <v>2.7950819672131146</v>
      </c>
      <c r="H68" s="359" t="str">
        <f t="shared" si="3"/>
        <v> </v>
      </c>
    </row>
    <row r="69" spans="1:8" ht="11.25">
      <c r="A69" s="355">
        <v>63</v>
      </c>
      <c r="B69" s="42" t="s">
        <v>135</v>
      </c>
      <c r="C69" s="369">
        <v>259</v>
      </c>
      <c r="D69" s="356"/>
      <c r="E69" s="41">
        <v>700</v>
      </c>
      <c r="F69" s="357" t="s">
        <v>180</v>
      </c>
      <c r="G69" s="358">
        <f t="shared" si="2"/>
        <v>2.7027027027027026</v>
      </c>
      <c r="H69" s="359" t="str">
        <f t="shared" si="3"/>
        <v>(e)</v>
      </c>
    </row>
    <row r="70" spans="1:8" ht="11.25">
      <c r="A70" s="355">
        <v>64</v>
      </c>
      <c r="B70" s="42" t="s">
        <v>136</v>
      </c>
      <c r="C70" s="369">
        <v>265</v>
      </c>
      <c r="D70" s="356"/>
      <c r="E70" s="41">
        <v>594</v>
      </c>
      <c r="F70" s="357" t="s">
        <v>196</v>
      </c>
      <c r="G70" s="358">
        <f t="shared" si="2"/>
        <v>2.241509433962264</v>
      </c>
      <c r="H70" s="359" t="str">
        <f t="shared" si="3"/>
        <v> </v>
      </c>
    </row>
    <row r="71" spans="1:8" ht="11.25">
      <c r="A71" s="355">
        <v>65</v>
      </c>
      <c r="B71" s="42" t="s">
        <v>137</v>
      </c>
      <c r="C71" s="369">
        <v>7</v>
      </c>
      <c r="D71" s="356" t="s">
        <v>180</v>
      </c>
      <c r="E71" s="41">
        <v>20</v>
      </c>
      <c r="F71" s="357" t="s">
        <v>180</v>
      </c>
      <c r="G71" s="358">
        <f t="shared" si="2"/>
        <v>2.857142857142857</v>
      </c>
      <c r="H71" s="359" t="str">
        <f t="shared" si="3"/>
        <v>(e)</v>
      </c>
    </row>
    <row r="72" spans="1:8" ht="11.25">
      <c r="A72" s="355">
        <v>66</v>
      </c>
      <c r="B72" s="42" t="s">
        <v>138</v>
      </c>
      <c r="C72" s="369">
        <v>126</v>
      </c>
      <c r="D72" s="356" t="s">
        <v>180</v>
      </c>
      <c r="E72" s="41">
        <v>330</v>
      </c>
      <c r="F72" s="357" t="s">
        <v>196</v>
      </c>
      <c r="G72" s="358">
        <f t="shared" si="2"/>
        <v>2.619047619047619</v>
      </c>
      <c r="H72" s="359" t="str">
        <f t="shared" si="3"/>
        <v>(e)</v>
      </c>
    </row>
    <row r="73" spans="1:8" ht="11.25">
      <c r="A73" s="355">
        <v>67</v>
      </c>
      <c r="B73" s="42" t="s">
        <v>139</v>
      </c>
      <c r="C73" s="369">
        <v>675</v>
      </c>
      <c r="D73" s="356"/>
      <c r="E73" s="41">
        <v>1653</v>
      </c>
      <c r="F73" s="357" t="s">
        <v>196</v>
      </c>
      <c r="G73" s="358">
        <f t="shared" si="2"/>
        <v>2.448888888888889</v>
      </c>
      <c r="H73" s="359" t="str">
        <f t="shared" si="3"/>
        <v> </v>
      </c>
    </row>
    <row r="74" spans="1:8" ht="11.25">
      <c r="A74" s="355">
        <v>68</v>
      </c>
      <c r="B74" s="42" t="s">
        <v>140</v>
      </c>
      <c r="C74" s="369">
        <v>59</v>
      </c>
      <c r="D74" s="356"/>
      <c r="E74" s="41">
        <v>240</v>
      </c>
      <c r="F74" s="357" t="s">
        <v>196</v>
      </c>
      <c r="G74" s="358">
        <f t="shared" si="2"/>
        <v>4.067796610169491</v>
      </c>
      <c r="H74" s="359" t="str">
        <f t="shared" si="3"/>
        <v> </v>
      </c>
    </row>
    <row r="75" spans="1:8" ht="11.25">
      <c r="A75" s="355">
        <v>69</v>
      </c>
      <c r="B75" s="42" t="s">
        <v>141</v>
      </c>
      <c r="C75" s="369">
        <v>563</v>
      </c>
      <c r="D75" s="356" t="s">
        <v>180</v>
      </c>
      <c r="E75" s="41">
        <v>1069</v>
      </c>
      <c r="F75" s="357" t="s">
        <v>180</v>
      </c>
      <c r="G75" s="358">
        <f t="shared" si="2"/>
        <v>1.8987566607460036</v>
      </c>
      <c r="H75" s="359" t="str">
        <f t="shared" si="3"/>
        <v>(e)</v>
      </c>
    </row>
    <row r="76" spans="1:8" ht="11.25">
      <c r="A76" s="355">
        <v>70</v>
      </c>
      <c r="B76" s="42" t="s">
        <v>142</v>
      </c>
      <c r="C76" s="369">
        <v>20</v>
      </c>
      <c r="D76" s="356"/>
      <c r="E76" s="41">
        <v>63</v>
      </c>
      <c r="F76" s="357" t="s">
        <v>196</v>
      </c>
      <c r="G76" s="358">
        <f t="shared" si="2"/>
        <v>3.15</v>
      </c>
      <c r="H76" s="359" t="str">
        <f t="shared" si="3"/>
        <v> </v>
      </c>
    </row>
    <row r="77" spans="1:8" ht="11.25">
      <c r="A77" s="355">
        <v>71</v>
      </c>
      <c r="B77" s="42" t="s">
        <v>143</v>
      </c>
      <c r="C77" s="369">
        <v>182</v>
      </c>
      <c r="D77" s="356"/>
      <c r="E77" s="41">
        <v>554</v>
      </c>
      <c r="F77" s="357" t="s">
        <v>196</v>
      </c>
      <c r="G77" s="358">
        <f t="shared" si="2"/>
        <v>3.043956043956044</v>
      </c>
      <c r="H77" s="359" t="str">
        <f t="shared" si="3"/>
        <v> </v>
      </c>
    </row>
    <row r="78" spans="1:8" ht="11.25">
      <c r="A78" s="355">
        <v>72</v>
      </c>
      <c r="B78" s="42" t="s">
        <v>144</v>
      </c>
      <c r="C78" s="369">
        <v>127</v>
      </c>
      <c r="D78" s="356"/>
      <c r="E78" s="41">
        <v>352</v>
      </c>
      <c r="F78" s="357" t="s">
        <v>196</v>
      </c>
      <c r="G78" s="358">
        <f t="shared" si="2"/>
        <v>2.7716535433070866</v>
      </c>
      <c r="H78" s="359" t="str">
        <f t="shared" si="3"/>
        <v> </v>
      </c>
    </row>
    <row r="79" spans="1:8" ht="11.25">
      <c r="A79" s="355">
        <v>73</v>
      </c>
      <c r="B79" s="42" t="s">
        <v>145</v>
      </c>
      <c r="C79" s="369">
        <v>106</v>
      </c>
      <c r="D79" s="356"/>
      <c r="E79" s="41">
        <v>315</v>
      </c>
      <c r="F79" s="357" t="s">
        <v>196</v>
      </c>
      <c r="G79" s="358">
        <f t="shared" si="2"/>
        <v>2.9716981132075473</v>
      </c>
      <c r="H79" s="359" t="str">
        <f t="shared" si="3"/>
        <v> </v>
      </c>
    </row>
    <row r="80" spans="1:8" ht="11.25">
      <c r="A80" s="355">
        <v>74</v>
      </c>
      <c r="B80" s="42" t="s">
        <v>146</v>
      </c>
      <c r="C80" s="369">
        <v>250</v>
      </c>
      <c r="D80" s="356" t="s">
        <v>180</v>
      </c>
      <c r="E80" s="41">
        <v>665</v>
      </c>
      <c r="F80" s="357" t="s">
        <v>196</v>
      </c>
      <c r="G80" s="358">
        <f t="shared" si="2"/>
        <v>2.66</v>
      </c>
      <c r="H80" s="359" t="str">
        <f t="shared" si="3"/>
        <v>(e)</v>
      </c>
    </row>
    <row r="81" spans="1:8" ht="11.25">
      <c r="A81" s="355">
        <v>75</v>
      </c>
      <c r="B81" s="42" t="s">
        <v>147</v>
      </c>
      <c r="C81" s="369">
        <v>911</v>
      </c>
      <c r="D81" s="356" t="s">
        <v>180</v>
      </c>
      <c r="E81" s="41">
        <v>2209</v>
      </c>
      <c r="F81" s="357" t="s">
        <v>196</v>
      </c>
      <c r="G81" s="358">
        <f t="shared" si="2"/>
        <v>2.424807903402854</v>
      </c>
      <c r="H81" s="359" t="str">
        <f t="shared" si="3"/>
        <v>(e)</v>
      </c>
    </row>
    <row r="82" spans="1:8" ht="11.25">
      <c r="A82" s="355">
        <v>76</v>
      </c>
      <c r="B82" s="42" t="s">
        <v>148</v>
      </c>
      <c r="C82" s="369">
        <v>159</v>
      </c>
      <c r="D82" s="356"/>
      <c r="E82" s="41">
        <v>396</v>
      </c>
      <c r="F82" s="357" t="s">
        <v>196</v>
      </c>
      <c r="G82" s="358">
        <f t="shared" si="2"/>
        <v>2.490566037735849</v>
      </c>
      <c r="H82" s="359" t="str">
        <f t="shared" si="3"/>
        <v> </v>
      </c>
    </row>
    <row r="83" spans="1:8" ht="11.25">
      <c r="A83" s="355">
        <v>77</v>
      </c>
      <c r="B83" s="42" t="s">
        <v>149</v>
      </c>
      <c r="C83" s="369">
        <v>1500</v>
      </c>
      <c r="D83" s="356" t="s">
        <v>180</v>
      </c>
      <c r="E83" s="41">
        <v>3437</v>
      </c>
      <c r="F83" s="357" t="s">
        <v>196</v>
      </c>
      <c r="G83" s="358">
        <f t="shared" si="2"/>
        <v>2.291333333333333</v>
      </c>
      <c r="H83" s="359" t="str">
        <f t="shared" si="3"/>
        <v>(e)</v>
      </c>
    </row>
    <row r="84" spans="1:8" ht="11.25">
      <c r="A84" s="355">
        <v>78</v>
      </c>
      <c r="B84" s="42" t="s">
        <v>150</v>
      </c>
      <c r="C84" s="369">
        <v>1603</v>
      </c>
      <c r="D84" s="356" t="s">
        <v>180</v>
      </c>
      <c r="E84" s="41">
        <v>4494</v>
      </c>
      <c r="F84" s="357" t="s">
        <v>180</v>
      </c>
      <c r="G84" s="358">
        <f t="shared" si="2"/>
        <v>2.8034934497816595</v>
      </c>
      <c r="H84" s="359" t="str">
        <f t="shared" si="3"/>
        <v>(e)</v>
      </c>
    </row>
    <row r="85" spans="1:8" ht="11.25">
      <c r="A85" s="355">
        <v>79</v>
      </c>
      <c r="B85" s="42" t="s">
        <v>151</v>
      </c>
      <c r="C85" s="369">
        <v>11</v>
      </c>
      <c r="D85" s="356"/>
      <c r="E85" s="41">
        <v>30</v>
      </c>
      <c r="F85" s="357" t="s">
        <v>196</v>
      </c>
      <c r="G85" s="358">
        <f t="shared" si="2"/>
        <v>2.727272727272727</v>
      </c>
      <c r="H85" s="359" t="str">
        <f t="shared" si="3"/>
        <v> </v>
      </c>
    </row>
    <row r="86" spans="1:8" ht="11.25">
      <c r="A86" s="355">
        <v>80</v>
      </c>
      <c r="B86" s="42" t="s">
        <v>152</v>
      </c>
      <c r="C86" s="369">
        <v>79</v>
      </c>
      <c r="D86" s="356"/>
      <c r="E86" s="41">
        <v>246</v>
      </c>
      <c r="F86" s="357" t="s">
        <v>196</v>
      </c>
      <c r="G86" s="358">
        <f t="shared" si="2"/>
        <v>3.1139240506329116</v>
      </c>
      <c r="H86" s="359" t="str">
        <f t="shared" si="3"/>
        <v> </v>
      </c>
    </row>
    <row r="87" spans="1:8" ht="11.25">
      <c r="A87" s="355">
        <v>81</v>
      </c>
      <c r="B87" s="42" t="s">
        <v>153</v>
      </c>
      <c r="C87" s="369">
        <v>106</v>
      </c>
      <c r="D87" s="356"/>
      <c r="E87" s="41">
        <v>293</v>
      </c>
      <c r="F87" s="357" t="s">
        <v>196</v>
      </c>
      <c r="G87" s="358">
        <f t="shared" si="2"/>
        <v>2.7641509433962264</v>
      </c>
      <c r="H87" s="359" t="str">
        <f t="shared" si="3"/>
        <v> </v>
      </c>
    </row>
    <row r="88" spans="1:8" ht="11.25">
      <c r="A88" s="355">
        <v>82</v>
      </c>
      <c r="B88" s="42" t="s">
        <v>154</v>
      </c>
      <c r="C88" s="369">
        <v>47</v>
      </c>
      <c r="D88" s="356"/>
      <c r="E88" s="41">
        <v>132</v>
      </c>
      <c r="F88" s="357" t="s">
        <v>196</v>
      </c>
      <c r="G88" s="358">
        <f t="shared" si="2"/>
        <v>2.8085106382978724</v>
      </c>
      <c r="H88" s="359" t="str">
        <f t="shared" si="3"/>
        <v> </v>
      </c>
    </row>
    <row r="89" spans="1:8" ht="11.25">
      <c r="A89" s="355">
        <v>83</v>
      </c>
      <c r="B89" s="42" t="s">
        <v>155</v>
      </c>
      <c r="C89" s="369">
        <v>313</v>
      </c>
      <c r="D89" s="356"/>
      <c r="E89" s="41">
        <v>765</v>
      </c>
      <c r="F89" s="357" t="s">
        <v>196</v>
      </c>
      <c r="G89" s="358">
        <f t="shared" si="2"/>
        <v>2.4440894568690097</v>
      </c>
      <c r="H89" s="359" t="str">
        <f t="shared" si="3"/>
        <v> </v>
      </c>
    </row>
    <row r="90" spans="1:8" ht="11.25">
      <c r="A90" s="355">
        <v>84</v>
      </c>
      <c r="B90" s="42" t="s">
        <v>156</v>
      </c>
      <c r="C90" s="369">
        <v>52</v>
      </c>
      <c r="D90" s="356" t="s">
        <v>180</v>
      </c>
      <c r="E90" s="41">
        <v>128</v>
      </c>
      <c r="F90" s="357" t="s">
        <v>180</v>
      </c>
      <c r="G90" s="358">
        <f t="shared" si="2"/>
        <v>2.4615384615384617</v>
      </c>
      <c r="H90" s="359" t="str">
        <f t="shared" si="3"/>
        <v>(e)</v>
      </c>
    </row>
    <row r="91" spans="1:8" ht="11.25">
      <c r="A91" s="355">
        <v>85</v>
      </c>
      <c r="B91" s="42" t="s">
        <v>157</v>
      </c>
      <c r="C91" s="369">
        <v>0</v>
      </c>
      <c r="D91" s="356"/>
      <c r="E91" s="41">
        <v>0</v>
      </c>
      <c r="F91" s="357"/>
      <c r="G91" s="370" t="s">
        <v>39</v>
      </c>
      <c r="H91" s="359" t="str">
        <f t="shared" si="3"/>
        <v> </v>
      </c>
    </row>
    <row r="92" spans="1:8" ht="11.25">
      <c r="A92" s="355">
        <v>86</v>
      </c>
      <c r="B92" s="42" t="s">
        <v>158</v>
      </c>
      <c r="C92" s="369">
        <v>79</v>
      </c>
      <c r="D92" s="356"/>
      <c r="E92" s="41">
        <v>276</v>
      </c>
      <c r="F92" s="357"/>
      <c r="G92" s="358">
        <f t="shared" si="2"/>
        <v>3.4936708860759493</v>
      </c>
      <c r="H92" s="359" t="str">
        <f t="shared" si="3"/>
        <v> </v>
      </c>
    </row>
    <row r="93" spans="1:8" ht="11.25">
      <c r="A93" s="355">
        <v>87</v>
      </c>
      <c r="B93" s="42" t="s">
        <v>159</v>
      </c>
      <c r="C93" s="369">
        <v>72</v>
      </c>
      <c r="D93" s="356"/>
      <c r="E93" s="41">
        <v>173</v>
      </c>
      <c r="F93" s="357"/>
      <c r="G93" s="358">
        <f t="shared" si="2"/>
        <v>2.4027777777777777</v>
      </c>
      <c r="H93" s="359" t="str">
        <f t="shared" si="3"/>
        <v> </v>
      </c>
    </row>
    <row r="94" spans="1:8" ht="11.25">
      <c r="A94" s="355">
        <v>88</v>
      </c>
      <c r="B94" s="42" t="s">
        <v>160</v>
      </c>
      <c r="C94" s="369">
        <v>41</v>
      </c>
      <c r="D94" s="356"/>
      <c r="E94" s="41">
        <v>160</v>
      </c>
      <c r="F94" s="357"/>
      <c r="G94" s="358">
        <f t="shared" si="2"/>
        <v>3.902439024390244</v>
      </c>
      <c r="H94" s="359" t="str">
        <f t="shared" si="3"/>
        <v> </v>
      </c>
    </row>
    <row r="95" spans="1:8" ht="11.25">
      <c r="A95" s="355">
        <v>89</v>
      </c>
      <c r="B95" s="42" t="s">
        <v>161</v>
      </c>
      <c r="C95" s="369">
        <v>32</v>
      </c>
      <c r="D95" s="356"/>
      <c r="E95" s="41">
        <v>80</v>
      </c>
      <c r="F95" s="357"/>
      <c r="G95" s="358">
        <f t="shared" si="2"/>
        <v>2.5</v>
      </c>
      <c r="H95" s="359" t="str">
        <f t="shared" si="3"/>
        <v> </v>
      </c>
    </row>
    <row r="96" spans="1:8" ht="11.25">
      <c r="A96" s="355">
        <v>90</v>
      </c>
      <c r="B96" s="42" t="s">
        <v>162</v>
      </c>
      <c r="C96" s="369">
        <v>54</v>
      </c>
      <c r="D96" s="356" t="s">
        <v>180</v>
      </c>
      <c r="E96" s="41">
        <v>161</v>
      </c>
      <c r="F96" s="357"/>
      <c r="G96" s="358">
        <f t="shared" si="2"/>
        <v>2.9814814814814814</v>
      </c>
      <c r="H96" s="359" t="str">
        <f t="shared" si="3"/>
        <v>(e)</v>
      </c>
    </row>
    <row r="97" spans="1:8" ht="11.25">
      <c r="A97" s="355">
        <v>91</v>
      </c>
      <c r="B97" s="42" t="s">
        <v>163</v>
      </c>
      <c r="C97" s="369">
        <v>1572</v>
      </c>
      <c r="D97" s="356"/>
      <c r="E97" s="41">
        <v>5129</v>
      </c>
      <c r="F97" s="357"/>
      <c r="G97" s="358">
        <f t="shared" si="2"/>
        <v>3.2627226463104324</v>
      </c>
      <c r="H97" s="359" t="str">
        <f t="shared" si="3"/>
        <v> </v>
      </c>
    </row>
    <row r="98" spans="1:8" ht="11.25">
      <c r="A98" s="355">
        <v>92</v>
      </c>
      <c r="B98" s="42" t="s">
        <v>164</v>
      </c>
      <c r="C98" s="369">
        <v>885</v>
      </c>
      <c r="D98" s="356" t="s">
        <v>180</v>
      </c>
      <c r="E98" s="41">
        <v>2437</v>
      </c>
      <c r="F98" s="357"/>
      <c r="G98" s="358">
        <f t="shared" si="2"/>
        <v>2.753672316384181</v>
      </c>
      <c r="H98" s="359" t="str">
        <f t="shared" si="3"/>
        <v>(e)</v>
      </c>
    </row>
    <row r="99" spans="1:8" ht="11.25">
      <c r="A99" s="355">
        <v>93</v>
      </c>
      <c r="B99" s="42" t="s">
        <v>165</v>
      </c>
      <c r="C99" s="369">
        <v>801</v>
      </c>
      <c r="D99" s="356" t="s">
        <v>180</v>
      </c>
      <c r="E99" s="41">
        <v>1696</v>
      </c>
      <c r="F99" s="357"/>
      <c r="G99" s="358">
        <f t="shared" si="2"/>
        <v>2.117353308364544</v>
      </c>
      <c r="H99" s="359" t="str">
        <f t="shared" si="3"/>
        <v>(e)</v>
      </c>
    </row>
    <row r="100" spans="1:8" ht="11.25">
      <c r="A100" s="355">
        <v>94</v>
      </c>
      <c r="B100" s="42" t="s">
        <v>166</v>
      </c>
      <c r="C100" s="369">
        <v>770</v>
      </c>
      <c r="D100" s="356"/>
      <c r="E100" s="41">
        <v>1684</v>
      </c>
      <c r="F100" s="357"/>
      <c r="G100" s="358">
        <f t="shared" si="2"/>
        <v>2.187012987012987</v>
      </c>
      <c r="H100" s="359" t="str">
        <f t="shared" si="3"/>
        <v> </v>
      </c>
    </row>
    <row r="101" spans="1:8" ht="11.25">
      <c r="A101" s="360">
        <v>95</v>
      </c>
      <c r="B101" s="361" t="s">
        <v>167</v>
      </c>
      <c r="C101" s="371">
        <v>1667</v>
      </c>
      <c r="D101" s="362"/>
      <c r="E101" s="363">
        <v>4105</v>
      </c>
      <c r="F101" s="364"/>
      <c r="G101" s="365">
        <f t="shared" si="2"/>
        <v>2.4625074985003</v>
      </c>
      <c r="H101" s="366" t="str">
        <f t="shared" si="3"/>
        <v> </v>
      </c>
    </row>
    <row r="102" spans="1:8" ht="11.25">
      <c r="A102" s="355">
        <v>971</v>
      </c>
      <c r="B102" s="42" t="s">
        <v>168</v>
      </c>
      <c r="C102" s="369">
        <v>0</v>
      </c>
      <c r="D102" s="356"/>
      <c r="E102" s="41">
        <v>0</v>
      </c>
      <c r="F102" s="357"/>
      <c r="G102" s="370" t="s">
        <v>39</v>
      </c>
      <c r="H102" s="359" t="str">
        <f t="shared" si="3"/>
        <v> </v>
      </c>
    </row>
    <row r="103" spans="1:8" ht="11.25">
      <c r="A103" s="355">
        <v>972</v>
      </c>
      <c r="B103" s="42" t="s">
        <v>169</v>
      </c>
      <c r="C103" s="369">
        <v>7</v>
      </c>
      <c r="D103" s="356"/>
      <c r="E103" s="41">
        <v>20</v>
      </c>
      <c r="F103" s="357"/>
      <c r="G103" s="358">
        <f t="shared" si="2"/>
        <v>2.857142857142857</v>
      </c>
      <c r="H103" s="359" t="str">
        <f t="shared" si="3"/>
        <v> </v>
      </c>
    </row>
    <row r="104" spans="1:8" ht="11.25">
      <c r="A104" s="355">
        <v>973</v>
      </c>
      <c r="B104" s="42" t="s">
        <v>170</v>
      </c>
      <c r="C104" s="369">
        <v>25</v>
      </c>
      <c r="D104" s="356"/>
      <c r="E104" s="41">
        <v>79</v>
      </c>
      <c r="F104" s="357"/>
      <c r="G104" s="358">
        <f t="shared" si="2"/>
        <v>3.16</v>
      </c>
      <c r="H104" s="359" t="str">
        <f t="shared" si="3"/>
        <v> </v>
      </c>
    </row>
    <row r="105" spans="1:8" ht="11.25">
      <c r="A105" s="360">
        <v>974</v>
      </c>
      <c r="B105" s="361" t="s">
        <v>171</v>
      </c>
      <c r="C105" s="371">
        <v>53</v>
      </c>
      <c r="D105" s="362"/>
      <c r="E105" s="363">
        <v>116</v>
      </c>
      <c r="F105" s="364"/>
      <c r="G105" s="365">
        <f t="shared" si="2"/>
        <v>2.188679245283019</v>
      </c>
      <c r="H105" s="366" t="str">
        <f t="shared" si="3"/>
        <v> </v>
      </c>
    </row>
    <row r="106" spans="1:7" ht="11.25">
      <c r="A106" s="372"/>
      <c r="B106" s="42"/>
      <c r="C106" s="367"/>
      <c r="D106" s="357"/>
      <c r="E106" s="82"/>
      <c r="F106" s="357"/>
      <c r="G106" s="82"/>
    </row>
    <row r="107" spans="1:8" ht="11.25">
      <c r="A107" s="373" t="s">
        <v>226</v>
      </c>
      <c r="B107" s="374"/>
      <c r="C107" s="375">
        <f>SUM(C4:C55:C58:C101)</f>
        <v>23194</v>
      </c>
      <c r="D107" s="376"/>
      <c r="E107" s="377">
        <f>SUM(E4:E55:E58:E101)</f>
        <v>60521</v>
      </c>
      <c r="F107" s="378"/>
      <c r="G107" s="379">
        <f>E107/C107</f>
        <v>2.609338622057429</v>
      </c>
      <c r="H107" s="380"/>
    </row>
    <row r="108" spans="1:8" ht="11.25">
      <c r="A108" s="381" t="s">
        <v>227</v>
      </c>
      <c r="B108" s="382"/>
      <c r="C108" s="369">
        <f>SUM(C102:C105)</f>
        <v>85</v>
      </c>
      <c r="D108" s="383"/>
      <c r="E108" s="41">
        <f>SUM(E102:E105)</f>
        <v>215</v>
      </c>
      <c r="F108" s="357"/>
      <c r="G108" s="358">
        <f>E108/C108</f>
        <v>2.5294117647058822</v>
      </c>
      <c r="H108" s="359"/>
    </row>
    <row r="109" spans="1:8" ht="11.25">
      <c r="A109" s="384" t="s">
        <v>228</v>
      </c>
      <c r="B109" s="385"/>
      <c r="C109" s="371">
        <f>C107+C108</f>
        <v>23279</v>
      </c>
      <c r="D109" s="386"/>
      <c r="E109" s="363">
        <f>E107+E108</f>
        <v>60736</v>
      </c>
      <c r="F109" s="364"/>
      <c r="G109" s="365">
        <f>E109/C109</f>
        <v>2.6090467803599813</v>
      </c>
      <c r="H109" s="366"/>
    </row>
    <row r="110" spans="1:2" ht="11.25">
      <c r="A110" s="610" t="s">
        <v>181</v>
      </c>
      <c r="B110" s="610"/>
    </row>
  </sheetData>
  <sheetProtection/>
  <mergeCells count="10">
    <mergeCell ref="G57:H57"/>
    <mergeCell ref="G3:H3"/>
    <mergeCell ref="A56:B56"/>
    <mergeCell ref="A110:B110"/>
    <mergeCell ref="C3:D3"/>
    <mergeCell ref="C57:D57"/>
    <mergeCell ref="E57:F57"/>
    <mergeCell ref="E3:F3"/>
    <mergeCell ref="A3:B3"/>
    <mergeCell ref="A57:B57"/>
  </mergeCells>
  <printOptions horizontalCentered="1"/>
  <pageMargins left="0.5905511811023623" right="0.5905511811023623" top="0.6692913385826772" bottom="0.984251968503937" header="0.3937007874015748" footer="0.5118110236220472"/>
  <pageSetup horizontalDpi="600" verticalDpi="600" orientation="portrait" paperSize="9" scale="90" r:id="rId1"/>
  <rowBreaks count="1" manualBreakCount="1">
    <brk id="56" max="9" man="1"/>
  </rowBreaks>
  <ignoredErrors>
    <ignoredError sqref="C107:E108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dimension ref="A1:E11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7109375" style="388" customWidth="1"/>
    <col min="2" max="2" width="25.57421875" style="388" customWidth="1"/>
    <col min="3" max="3" width="11.421875" style="388" customWidth="1"/>
    <col min="4" max="4" width="3.421875" style="389" customWidth="1"/>
    <col min="5" max="16384" width="11.421875" style="388" customWidth="1"/>
  </cols>
  <sheetData>
    <row r="1" ht="11.25">
      <c r="A1" s="387" t="s">
        <v>229</v>
      </c>
    </row>
    <row r="2" ht="11.25">
      <c r="A2" s="387"/>
    </row>
    <row r="3" spans="1:5" ht="63" customHeight="1">
      <c r="A3" s="615" t="s">
        <v>64</v>
      </c>
      <c r="B3" s="616"/>
      <c r="C3" s="613" t="s">
        <v>230</v>
      </c>
      <c r="D3" s="614"/>
      <c r="E3" s="390"/>
    </row>
    <row r="4" spans="1:5" ht="11.25">
      <c r="A4" s="391">
        <v>1</v>
      </c>
      <c r="B4" s="392" t="s">
        <v>69</v>
      </c>
      <c r="C4" s="393">
        <v>5519</v>
      </c>
      <c r="D4" s="394"/>
      <c r="E4" s="395"/>
    </row>
    <row r="5" spans="1:4" ht="11.25">
      <c r="A5" s="391">
        <v>2</v>
      </c>
      <c r="B5" s="392" t="s">
        <v>70</v>
      </c>
      <c r="C5" s="393">
        <v>5526</v>
      </c>
      <c r="D5" s="394"/>
    </row>
    <row r="6" spans="1:4" ht="11.25">
      <c r="A6" s="391">
        <v>3</v>
      </c>
      <c r="B6" s="392" t="s">
        <v>71</v>
      </c>
      <c r="C6" s="393">
        <v>2387</v>
      </c>
      <c r="D6" s="394"/>
    </row>
    <row r="7" spans="1:4" ht="11.25">
      <c r="A7" s="391">
        <v>4</v>
      </c>
      <c r="B7" s="392" t="s">
        <v>72</v>
      </c>
      <c r="C7" s="393">
        <v>294</v>
      </c>
      <c r="D7" s="394"/>
    </row>
    <row r="8" spans="1:5" ht="11.25">
      <c r="A8" s="391">
        <v>5</v>
      </c>
      <c r="B8" s="392" t="s">
        <v>73</v>
      </c>
      <c r="C8" s="393">
        <v>531</v>
      </c>
      <c r="D8" s="394" t="s">
        <v>180</v>
      </c>
      <c r="E8" s="395"/>
    </row>
    <row r="9" spans="1:4" ht="11.25">
      <c r="A9" s="391">
        <v>6</v>
      </c>
      <c r="B9" s="392" t="s">
        <v>74</v>
      </c>
      <c r="C9" s="393">
        <v>2952</v>
      </c>
      <c r="D9" s="394"/>
    </row>
    <row r="10" spans="1:4" ht="11.25">
      <c r="A10" s="391">
        <v>7</v>
      </c>
      <c r="B10" s="392" t="s">
        <v>75</v>
      </c>
      <c r="C10" s="393">
        <v>1613</v>
      </c>
      <c r="D10" s="394"/>
    </row>
    <row r="11" spans="1:4" ht="11.25">
      <c r="A11" s="391">
        <v>8</v>
      </c>
      <c r="B11" s="392" t="s">
        <v>76</v>
      </c>
      <c r="C11" s="393">
        <v>1561</v>
      </c>
      <c r="D11" s="394"/>
    </row>
    <row r="12" spans="1:4" ht="11.25">
      <c r="A12" s="391">
        <v>9</v>
      </c>
      <c r="B12" s="392" t="s">
        <v>77</v>
      </c>
      <c r="C12" s="393">
        <v>783</v>
      </c>
      <c r="D12" s="394"/>
    </row>
    <row r="13" spans="1:4" ht="11.25">
      <c r="A13" s="391">
        <v>10</v>
      </c>
      <c r="B13" s="392" t="s">
        <v>78</v>
      </c>
      <c r="C13" s="393">
        <v>1697</v>
      </c>
      <c r="D13" s="394" t="s">
        <v>180</v>
      </c>
    </row>
    <row r="14" spans="1:4" ht="11.25">
      <c r="A14" s="391">
        <v>11</v>
      </c>
      <c r="B14" s="392" t="s">
        <v>79</v>
      </c>
      <c r="C14" s="393">
        <v>1438</v>
      </c>
      <c r="D14" s="394" t="s">
        <v>180</v>
      </c>
    </row>
    <row r="15" spans="1:4" ht="11.25">
      <c r="A15" s="391">
        <v>12</v>
      </c>
      <c r="B15" s="392" t="s">
        <v>80</v>
      </c>
      <c r="C15" s="393">
        <v>1827</v>
      </c>
      <c r="D15" s="394"/>
    </row>
    <row r="16" spans="1:4" ht="11.25">
      <c r="A16" s="391">
        <v>13</v>
      </c>
      <c r="B16" s="392" t="s">
        <v>81</v>
      </c>
      <c r="C16" s="393">
        <v>6214</v>
      </c>
      <c r="D16" s="394"/>
    </row>
    <row r="17" spans="1:4" ht="11.25">
      <c r="A17" s="391">
        <v>14</v>
      </c>
      <c r="B17" s="392" t="s">
        <v>82</v>
      </c>
      <c r="C17" s="393">
        <v>5563</v>
      </c>
      <c r="D17" s="394"/>
    </row>
    <row r="18" spans="1:4" ht="11.25">
      <c r="A18" s="391">
        <v>15</v>
      </c>
      <c r="B18" s="392" t="s">
        <v>83</v>
      </c>
      <c r="C18" s="393">
        <v>876</v>
      </c>
      <c r="D18" s="394" t="s">
        <v>180</v>
      </c>
    </row>
    <row r="19" spans="1:4" ht="11.25">
      <c r="A19" s="391">
        <v>16</v>
      </c>
      <c r="B19" s="392" t="s">
        <v>84</v>
      </c>
      <c r="C19" s="393">
        <v>1885</v>
      </c>
      <c r="D19" s="394"/>
    </row>
    <row r="20" spans="1:4" ht="11.25">
      <c r="A20" s="391">
        <v>17</v>
      </c>
      <c r="B20" s="392" t="s">
        <v>85</v>
      </c>
      <c r="C20" s="393">
        <v>3853</v>
      </c>
      <c r="D20" s="394"/>
    </row>
    <row r="21" spans="1:4" ht="11.25">
      <c r="A21" s="391">
        <v>18</v>
      </c>
      <c r="B21" s="392" t="s">
        <v>86</v>
      </c>
      <c r="C21" s="393">
        <v>2823</v>
      </c>
      <c r="D21" s="394"/>
    </row>
    <row r="22" spans="1:4" ht="11.25">
      <c r="A22" s="391">
        <v>19</v>
      </c>
      <c r="B22" s="392" t="s">
        <v>87</v>
      </c>
      <c r="C22" s="393">
        <v>1229</v>
      </c>
      <c r="D22" s="394"/>
    </row>
    <row r="23" spans="1:4" ht="11.25">
      <c r="A23" s="391" t="s">
        <v>88</v>
      </c>
      <c r="B23" s="392" t="s">
        <v>89</v>
      </c>
      <c r="C23" s="393">
        <v>266</v>
      </c>
      <c r="D23" s="394"/>
    </row>
    <row r="24" spans="1:4" ht="11.25">
      <c r="A24" s="391" t="s">
        <v>90</v>
      </c>
      <c r="B24" s="392" t="s">
        <v>91</v>
      </c>
      <c r="C24" s="393">
        <v>334</v>
      </c>
      <c r="D24" s="394"/>
    </row>
    <row r="25" spans="1:4" ht="11.25">
      <c r="A25" s="391">
        <v>21</v>
      </c>
      <c r="B25" s="392" t="s">
        <v>92</v>
      </c>
      <c r="C25" s="393">
        <v>4472</v>
      </c>
      <c r="D25" s="394"/>
    </row>
    <row r="26" spans="1:4" ht="11.25">
      <c r="A26" s="391">
        <v>22</v>
      </c>
      <c r="B26" s="392" t="s">
        <v>93</v>
      </c>
      <c r="C26" s="393">
        <v>4870</v>
      </c>
      <c r="D26" s="394"/>
    </row>
    <row r="27" spans="1:4" ht="11.25">
      <c r="A27" s="391">
        <v>23</v>
      </c>
      <c r="B27" s="392" t="s">
        <v>94</v>
      </c>
      <c r="C27" s="393">
        <v>667</v>
      </c>
      <c r="D27" s="394"/>
    </row>
    <row r="28" spans="1:4" ht="11.25">
      <c r="A28" s="391">
        <v>24</v>
      </c>
      <c r="B28" s="392" t="s">
        <v>95</v>
      </c>
      <c r="C28" s="393">
        <v>1675</v>
      </c>
      <c r="D28" s="394"/>
    </row>
    <row r="29" spans="1:4" ht="11.25">
      <c r="A29" s="391">
        <v>25</v>
      </c>
      <c r="B29" s="392" t="s">
        <v>96</v>
      </c>
      <c r="C29" s="393">
        <v>5938</v>
      </c>
      <c r="D29" s="394"/>
    </row>
    <row r="30" spans="1:4" ht="11.25">
      <c r="A30" s="391">
        <v>26</v>
      </c>
      <c r="B30" s="392" t="s">
        <v>97</v>
      </c>
      <c r="C30" s="393">
        <v>3546</v>
      </c>
      <c r="D30" s="394"/>
    </row>
    <row r="31" spans="1:4" ht="11.25">
      <c r="A31" s="391">
        <v>27</v>
      </c>
      <c r="B31" s="392" t="s">
        <v>98</v>
      </c>
      <c r="C31" s="393">
        <v>4933</v>
      </c>
      <c r="D31" s="394"/>
    </row>
    <row r="32" spans="1:4" ht="11.25">
      <c r="A32" s="391">
        <v>28</v>
      </c>
      <c r="B32" s="392" t="s">
        <v>99</v>
      </c>
      <c r="C32" s="393">
        <v>3195</v>
      </c>
      <c r="D32" s="394"/>
    </row>
    <row r="33" spans="1:4" ht="11.25">
      <c r="A33" s="391">
        <v>29</v>
      </c>
      <c r="B33" s="392" t="s">
        <v>100</v>
      </c>
      <c r="C33" s="393">
        <v>5410</v>
      </c>
      <c r="D33" s="394"/>
    </row>
    <row r="34" spans="1:4" ht="11.25">
      <c r="A34" s="391">
        <v>30</v>
      </c>
      <c r="B34" s="392" t="s">
        <v>101</v>
      </c>
      <c r="C34" s="393">
        <v>2281</v>
      </c>
      <c r="D34" s="394"/>
    </row>
    <row r="35" spans="1:4" ht="11.25">
      <c r="A35" s="391">
        <v>31</v>
      </c>
      <c r="B35" s="392" t="s">
        <v>102</v>
      </c>
      <c r="C35" s="393">
        <v>8037</v>
      </c>
      <c r="D35" s="394"/>
    </row>
    <row r="36" spans="1:4" ht="11.25">
      <c r="A36" s="391">
        <v>32</v>
      </c>
      <c r="B36" s="392" t="s">
        <v>103</v>
      </c>
      <c r="C36" s="393">
        <v>1073</v>
      </c>
      <c r="D36" s="394"/>
    </row>
    <row r="37" spans="1:4" ht="11.25">
      <c r="A37" s="391">
        <v>33</v>
      </c>
      <c r="B37" s="392" t="s">
        <v>104</v>
      </c>
      <c r="C37" s="393">
        <v>8750</v>
      </c>
      <c r="D37" s="394"/>
    </row>
    <row r="38" spans="1:4" ht="11.25">
      <c r="A38" s="391">
        <v>34</v>
      </c>
      <c r="B38" s="392" t="s">
        <v>105</v>
      </c>
      <c r="C38" s="393">
        <v>3911</v>
      </c>
      <c r="D38" s="394"/>
    </row>
    <row r="39" spans="1:4" ht="11.25">
      <c r="A39" s="391">
        <v>35</v>
      </c>
      <c r="B39" s="392" t="s">
        <v>106</v>
      </c>
      <c r="C39" s="393">
        <v>8639</v>
      </c>
      <c r="D39" s="394" t="s">
        <v>180</v>
      </c>
    </row>
    <row r="40" spans="1:4" ht="11.25">
      <c r="A40" s="391">
        <v>36</v>
      </c>
      <c r="B40" s="392" t="s">
        <v>107</v>
      </c>
      <c r="C40" s="393">
        <v>1887</v>
      </c>
      <c r="D40" s="394"/>
    </row>
    <row r="41" spans="1:4" ht="11.25">
      <c r="A41" s="391">
        <v>37</v>
      </c>
      <c r="B41" s="392" t="s">
        <v>108</v>
      </c>
      <c r="C41" s="393">
        <v>5089</v>
      </c>
      <c r="D41" s="394"/>
    </row>
    <row r="42" spans="1:4" ht="11.25">
      <c r="A42" s="391">
        <v>38</v>
      </c>
      <c r="B42" s="392" t="s">
        <v>109</v>
      </c>
      <c r="C42" s="393">
        <v>11360</v>
      </c>
      <c r="D42" s="394"/>
    </row>
    <row r="43" spans="1:4" ht="11.25">
      <c r="A43" s="391">
        <v>39</v>
      </c>
      <c r="B43" s="392" t="s">
        <v>110</v>
      </c>
      <c r="C43" s="393">
        <v>2143</v>
      </c>
      <c r="D43" s="394"/>
    </row>
    <row r="44" spans="1:4" ht="11.25">
      <c r="A44" s="391">
        <v>40</v>
      </c>
      <c r="B44" s="392" t="s">
        <v>111</v>
      </c>
      <c r="C44" s="393">
        <v>1843</v>
      </c>
      <c r="D44" s="394"/>
    </row>
    <row r="45" spans="1:4" ht="11.25">
      <c r="A45" s="391">
        <v>41</v>
      </c>
      <c r="B45" s="392" t="s">
        <v>112</v>
      </c>
      <c r="C45" s="393">
        <v>2697</v>
      </c>
      <c r="D45" s="394"/>
    </row>
    <row r="46" spans="1:4" ht="11.25">
      <c r="A46" s="391">
        <v>42</v>
      </c>
      <c r="B46" s="392" t="s">
        <v>113</v>
      </c>
      <c r="C46" s="393">
        <v>5103</v>
      </c>
      <c r="D46" s="394"/>
    </row>
    <row r="47" spans="1:4" ht="11.25">
      <c r="A47" s="391">
        <v>43</v>
      </c>
      <c r="B47" s="392" t="s">
        <v>114</v>
      </c>
      <c r="C47" s="393">
        <v>1464</v>
      </c>
      <c r="D47" s="394"/>
    </row>
    <row r="48" spans="1:4" ht="11.25">
      <c r="A48" s="391">
        <v>44</v>
      </c>
      <c r="B48" s="392" t="s">
        <v>115</v>
      </c>
      <c r="C48" s="393">
        <v>13626</v>
      </c>
      <c r="D48" s="394"/>
    </row>
    <row r="49" spans="1:4" ht="11.25">
      <c r="A49" s="391">
        <v>45</v>
      </c>
      <c r="B49" s="392" t="s">
        <v>116</v>
      </c>
      <c r="C49" s="393">
        <v>5970</v>
      </c>
      <c r="D49" s="394"/>
    </row>
    <row r="50" spans="1:4" ht="11.25">
      <c r="A50" s="391">
        <v>46</v>
      </c>
      <c r="B50" s="392" t="s">
        <v>117</v>
      </c>
      <c r="C50" s="393">
        <v>897</v>
      </c>
      <c r="D50" s="394"/>
    </row>
    <row r="51" spans="1:4" ht="11.25">
      <c r="A51" s="391">
        <v>47</v>
      </c>
      <c r="B51" s="392" t="s">
        <v>118</v>
      </c>
      <c r="C51" s="393">
        <v>1667</v>
      </c>
      <c r="D51" s="394"/>
    </row>
    <row r="52" spans="1:4" ht="11.25">
      <c r="A52" s="391">
        <v>48</v>
      </c>
      <c r="B52" s="392" t="s">
        <v>119</v>
      </c>
      <c r="C52" s="393">
        <v>318</v>
      </c>
      <c r="D52" s="394"/>
    </row>
    <row r="53" spans="1:4" ht="11.25">
      <c r="A53" s="391">
        <v>49</v>
      </c>
      <c r="B53" s="392" t="s">
        <v>120</v>
      </c>
      <c r="C53" s="393">
        <v>8945</v>
      </c>
      <c r="D53" s="394"/>
    </row>
    <row r="54" spans="1:4" ht="11.25">
      <c r="A54" s="391">
        <v>50</v>
      </c>
      <c r="B54" s="392" t="s">
        <v>121</v>
      </c>
      <c r="C54" s="393">
        <v>4576</v>
      </c>
      <c r="D54" s="394"/>
    </row>
    <row r="55" spans="1:4" ht="11.25">
      <c r="A55" s="396">
        <v>51</v>
      </c>
      <c r="B55" s="397" t="s">
        <v>122</v>
      </c>
      <c r="C55" s="398">
        <v>3736</v>
      </c>
      <c r="D55" s="399"/>
    </row>
    <row r="56" spans="1:4" ht="11.25">
      <c r="A56" s="612" t="s">
        <v>181</v>
      </c>
      <c r="B56" s="612"/>
      <c r="C56" s="401"/>
      <c r="D56" s="402"/>
    </row>
    <row r="57" spans="1:4" ht="11.25">
      <c r="A57" s="400"/>
      <c r="B57" s="400"/>
      <c r="C57" s="401"/>
      <c r="D57" s="402"/>
    </row>
    <row r="58" spans="1:4" ht="63" customHeight="1">
      <c r="A58" s="615" t="s">
        <v>64</v>
      </c>
      <c r="B58" s="616"/>
      <c r="C58" s="613" t="s">
        <v>230</v>
      </c>
      <c r="D58" s="614"/>
    </row>
    <row r="59" spans="1:4" ht="11.25">
      <c r="A59" s="391">
        <v>52</v>
      </c>
      <c r="B59" s="392" t="s">
        <v>123</v>
      </c>
      <c r="C59" s="403">
        <v>1888</v>
      </c>
      <c r="D59" s="394"/>
    </row>
    <row r="60" spans="1:4" ht="11.25">
      <c r="A60" s="391">
        <v>53</v>
      </c>
      <c r="B60" s="392" t="s">
        <v>125</v>
      </c>
      <c r="C60" s="403">
        <v>3130</v>
      </c>
      <c r="D60" s="394"/>
    </row>
    <row r="61" spans="1:4" ht="11.25">
      <c r="A61" s="391">
        <v>54</v>
      </c>
      <c r="B61" s="392" t="s">
        <v>126</v>
      </c>
      <c r="C61" s="403">
        <v>5570</v>
      </c>
      <c r="D61" s="394"/>
    </row>
    <row r="62" spans="1:4" ht="11.25">
      <c r="A62" s="391">
        <v>55</v>
      </c>
      <c r="B62" s="392" t="s">
        <v>127</v>
      </c>
      <c r="C62" s="403">
        <v>1647</v>
      </c>
      <c r="D62" s="394"/>
    </row>
    <row r="63" spans="1:4" ht="11.25">
      <c r="A63" s="391">
        <v>56</v>
      </c>
      <c r="B63" s="392" t="s">
        <v>128</v>
      </c>
      <c r="C63" s="403">
        <v>5102</v>
      </c>
      <c r="D63" s="394"/>
    </row>
    <row r="64" spans="1:4" ht="11.25">
      <c r="A64" s="391">
        <v>57</v>
      </c>
      <c r="B64" s="392" t="s">
        <v>129</v>
      </c>
      <c r="C64" s="403">
        <v>8143</v>
      </c>
      <c r="D64" s="394"/>
    </row>
    <row r="65" spans="1:4" ht="11.25">
      <c r="A65" s="391">
        <v>58</v>
      </c>
      <c r="B65" s="392" t="s">
        <v>130</v>
      </c>
      <c r="C65" s="403">
        <v>1460</v>
      </c>
      <c r="D65" s="394"/>
    </row>
    <row r="66" spans="1:4" ht="11.25">
      <c r="A66" s="391">
        <v>59</v>
      </c>
      <c r="B66" s="392" t="s">
        <v>131</v>
      </c>
      <c r="C66" s="403">
        <v>16624</v>
      </c>
      <c r="D66" s="394"/>
    </row>
    <row r="67" spans="1:4" ht="11.25">
      <c r="A67" s="391">
        <v>60</v>
      </c>
      <c r="B67" s="392" t="s">
        <v>132</v>
      </c>
      <c r="C67" s="403">
        <v>6319</v>
      </c>
      <c r="D67" s="394"/>
    </row>
    <row r="68" spans="1:4" ht="11.25">
      <c r="A68" s="391">
        <v>61</v>
      </c>
      <c r="B68" s="392" t="s">
        <v>133</v>
      </c>
      <c r="C68" s="403">
        <v>1887</v>
      </c>
      <c r="D68" s="394"/>
    </row>
    <row r="69" spans="1:4" ht="11.25">
      <c r="A69" s="391">
        <v>62</v>
      </c>
      <c r="B69" s="392" t="s">
        <v>134</v>
      </c>
      <c r="C69" s="403">
        <v>9216</v>
      </c>
      <c r="D69" s="394"/>
    </row>
    <row r="70" spans="1:4" ht="11.25">
      <c r="A70" s="391">
        <v>63</v>
      </c>
      <c r="B70" s="392" t="s">
        <v>135</v>
      </c>
      <c r="C70" s="403">
        <v>4427</v>
      </c>
      <c r="D70" s="394"/>
    </row>
    <row r="71" spans="1:4" ht="11.25">
      <c r="A71" s="391">
        <v>64</v>
      </c>
      <c r="B71" s="392" t="s">
        <v>136</v>
      </c>
      <c r="C71" s="403">
        <v>3064</v>
      </c>
      <c r="D71" s="394"/>
    </row>
    <row r="72" spans="1:4" ht="11.25">
      <c r="A72" s="391">
        <v>65</v>
      </c>
      <c r="B72" s="392" t="s">
        <v>137</v>
      </c>
      <c r="C72" s="403">
        <v>794</v>
      </c>
      <c r="D72" s="394" t="s">
        <v>180</v>
      </c>
    </row>
    <row r="73" spans="1:4" ht="11.25">
      <c r="A73" s="391">
        <v>66</v>
      </c>
      <c r="B73" s="392" t="s">
        <v>138</v>
      </c>
      <c r="C73" s="403">
        <v>1456</v>
      </c>
      <c r="D73" s="394"/>
    </row>
    <row r="74" spans="1:4" ht="11.25">
      <c r="A74" s="391">
        <v>67</v>
      </c>
      <c r="B74" s="392" t="s">
        <v>139</v>
      </c>
      <c r="C74" s="403">
        <v>9877</v>
      </c>
      <c r="D74" s="394"/>
    </row>
    <row r="75" spans="1:4" ht="11.25">
      <c r="A75" s="391">
        <v>68</v>
      </c>
      <c r="B75" s="392" t="s">
        <v>140</v>
      </c>
      <c r="C75" s="403">
        <v>5183</v>
      </c>
      <c r="D75" s="394"/>
    </row>
    <row r="76" spans="1:4" ht="11.25">
      <c r="A76" s="391">
        <v>69</v>
      </c>
      <c r="B76" s="392" t="s">
        <v>141</v>
      </c>
      <c r="C76" s="403">
        <v>13931</v>
      </c>
      <c r="D76" s="394" t="s">
        <v>180</v>
      </c>
    </row>
    <row r="77" spans="1:4" ht="11.25">
      <c r="A77" s="391">
        <v>70</v>
      </c>
      <c r="B77" s="392" t="s">
        <v>142</v>
      </c>
      <c r="C77" s="403">
        <v>2725</v>
      </c>
      <c r="D77" s="394"/>
    </row>
    <row r="78" spans="1:4" ht="11.25">
      <c r="A78" s="391">
        <v>71</v>
      </c>
      <c r="B78" s="392" t="s">
        <v>143</v>
      </c>
      <c r="C78" s="403">
        <v>4471</v>
      </c>
      <c r="D78" s="394"/>
    </row>
    <row r="79" spans="1:4" ht="11.25">
      <c r="A79" s="391">
        <v>72</v>
      </c>
      <c r="B79" s="392" t="s">
        <v>144</v>
      </c>
      <c r="C79" s="403">
        <v>5840</v>
      </c>
      <c r="D79" s="394"/>
    </row>
    <row r="80" spans="1:4" ht="11.25">
      <c r="A80" s="391">
        <v>73</v>
      </c>
      <c r="B80" s="392" t="s">
        <v>145</v>
      </c>
      <c r="C80" s="403">
        <v>3375</v>
      </c>
      <c r="D80" s="394"/>
    </row>
    <row r="81" spans="1:4" ht="11.25">
      <c r="A81" s="391">
        <v>74</v>
      </c>
      <c r="B81" s="392" t="s">
        <v>146</v>
      </c>
      <c r="C81" s="403">
        <v>5267</v>
      </c>
      <c r="D81" s="394"/>
    </row>
    <row r="82" spans="1:4" ht="11.25">
      <c r="A82" s="391">
        <v>75</v>
      </c>
      <c r="B82" s="392" t="s">
        <v>147</v>
      </c>
      <c r="C82" s="403">
        <v>3487</v>
      </c>
      <c r="D82" s="394"/>
    </row>
    <row r="83" spans="1:4" ht="11.25">
      <c r="A83" s="391">
        <v>76</v>
      </c>
      <c r="B83" s="392" t="s">
        <v>148</v>
      </c>
      <c r="C83" s="403">
        <v>9719</v>
      </c>
      <c r="D83" s="394"/>
    </row>
    <row r="84" spans="1:4" ht="11.25">
      <c r="A84" s="391">
        <v>77</v>
      </c>
      <c r="B84" s="392" t="s">
        <v>149</v>
      </c>
      <c r="C84" s="403">
        <v>8965</v>
      </c>
      <c r="D84" s="394"/>
    </row>
    <row r="85" spans="1:4" ht="11.25">
      <c r="A85" s="391">
        <v>78</v>
      </c>
      <c r="B85" s="392" t="s">
        <v>150</v>
      </c>
      <c r="C85" s="403">
        <v>8246</v>
      </c>
      <c r="D85" s="394" t="s">
        <v>180</v>
      </c>
    </row>
    <row r="86" spans="1:4" ht="11.25">
      <c r="A86" s="391">
        <v>79</v>
      </c>
      <c r="B86" s="392" t="s">
        <v>151</v>
      </c>
      <c r="C86" s="403">
        <v>3034</v>
      </c>
      <c r="D86" s="394"/>
    </row>
    <row r="87" spans="1:4" ht="11.25">
      <c r="A87" s="391">
        <v>80</v>
      </c>
      <c r="B87" s="392" t="s">
        <v>152</v>
      </c>
      <c r="C87" s="403">
        <v>4421</v>
      </c>
      <c r="D87" s="394"/>
    </row>
    <row r="88" spans="1:4" ht="11.25">
      <c r="A88" s="391">
        <v>81</v>
      </c>
      <c r="B88" s="392" t="s">
        <v>153</v>
      </c>
      <c r="C88" s="403">
        <v>1425</v>
      </c>
      <c r="D88" s="394"/>
    </row>
    <row r="89" spans="1:4" ht="11.25">
      <c r="A89" s="391">
        <v>82</v>
      </c>
      <c r="B89" s="392" t="s">
        <v>154</v>
      </c>
      <c r="C89" s="403">
        <v>1296</v>
      </c>
      <c r="D89" s="394"/>
    </row>
    <row r="90" spans="1:4" ht="11.25">
      <c r="A90" s="391">
        <v>83</v>
      </c>
      <c r="B90" s="392" t="s">
        <v>155</v>
      </c>
      <c r="C90" s="403">
        <v>3009</v>
      </c>
      <c r="D90" s="394"/>
    </row>
    <row r="91" spans="1:4" ht="11.25">
      <c r="A91" s="391">
        <v>84</v>
      </c>
      <c r="B91" s="392" t="s">
        <v>156</v>
      </c>
      <c r="C91" s="403">
        <v>1772</v>
      </c>
      <c r="D91" s="394"/>
    </row>
    <row r="92" spans="1:4" ht="11.25">
      <c r="A92" s="391">
        <v>85</v>
      </c>
      <c r="B92" s="392" t="s">
        <v>157</v>
      </c>
      <c r="C92" s="403">
        <v>6571</v>
      </c>
      <c r="D92" s="394"/>
    </row>
    <row r="93" spans="1:4" ht="11.25">
      <c r="A93" s="391">
        <v>86</v>
      </c>
      <c r="B93" s="392" t="s">
        <v>158</v>
      </c>
      <c r="C93" s="403">
        <v>3177</v>
      </c>
      <c r="D93" s="394"/>
    </row>
    <row r="94" spans="1:4" ht="11.25">
      <c r="A94" s="391">
        <v>87</v>
      </c>
      <c r="B94" s="392" t="s">
        <v>159</v>
      </c>
      <c r="C94" s="403">
        <v>2457</v>
      </c>
      <c r="D94" s="394"/>
    </row>
    <row r="95" spans="1:4" ht="11.25">
      <c r="A95" s="391">
        <v>88</v>
      </c>
      <c r="B95" s="392" t="s">
        <v>160</v>
      </c>
      <c r="C95" s="403">
        <v>3288</v>
      </c>
      <c r="D95" s="394"/>
    </row>
    <row r="96" spans="1:4" ht="11.25">
      <c r="A96" s="391">
        <v>89</v>
      </c>
      <c r="B96" s="392" t="s">
        <v>161</v>
      </c>
      <c r="C96" s="403">
        <v>2140</v>
      </c>
      <c r="D96" s="394"/>
    </row>
    <row r="97" spans="1:4" ht="11.25">
      <c r="A97" s="391">
        <v>90</v>
      </c>
      <c r="B97" s="392" t="s">
        <v>162</v>
      </c>
      <c r="C97" s="403">
        <v>1021</v>
      </c>
      <c r="D97" s="394"/>
    </row>
    <row r="98" spans="1:4" ht="11.25">
      <c r="A98" s="391">
        <v>91</v>
      </c>
      <c r="B98" s="392" t="s">
        <v>163</v>
      </c>
      <c r="C98" s="403">
        <v>9231</v>
      </c>
      <c r="D98" s="394"/>
    </row>
    <row r="99" spans="1:4" ht="11.25">
      <c r="A99" s="391">
        <v>92</v>
      </c>
      <c r="B99" s="392" t="s">
        <v>164</v>
      </c>
      <c r="C99" s="403">
        <v>5857</v>
      </c>
      <c r="D99" s="394"/>
    </row>
    <row r="100" spans="1:4" ht="11.25">
      <c r="A100" s="391">
        <v>93</v>
      </c>
      <c r="B100" s="392" t="s">
        <v>165</v>
      </c>
      <c r="C100" s="403">
        <v>5593</v>
      </c>
      <c r="D100" s="394"/>
    </row>
    <row r="101" spans="1:4" ht="11.25">
      <c r="A101" s="391">
        <v>94</v>
      </c>
      <c r="B101" s="392" t="s">
        <v>166</v>
      </c>
      <c r="C101" s="403">
        <v>4928</v>
      </c>
      <c r="D101" s="394"/>
    </row>
    <row r="102" spans="1:4" ht="11.25">
      <c r="A102" s="396">
        <v>95</v>
      </c>
      <c r="B102" s="397" t="s">
        <v>167</v>
      </c>
      <c r="C102" s="404">
        <v>7523</v>
      </c>
      <c r="D102" s="399"/>
    </row>
    <row r="103" spans="1:4" ht="11.25">
      <c r="A103" s="391">
        <v>971</v>
      </c>
      <c r="B103" s="392" t="s">
        <v>168</v>
      </c>
      <c r="C103" s="403">
        <v>491</v>
      </c>
      <c r="D103" s="394"/>
    </row>
    <row r="104" spans="1:4" ht="11.25">
      <c r="A104" s="391">
        <v>972</v>
      </c>
      <c r="B104" s="392" t="s">
        <v>169</v>
      </c>
      <c r="C104" s="403">
        <v>308</v>
      </c>
      <c r="D104" s="394"/>
    </row>
    <row r="105" spans="1:4" ht="11.25">
      <c r="A105" s="391">
        <v>973</v>
      </c>
      <c r="B105" s="392" t="s">
        <v>170</v>
      </c>
      <c r="C105" s="403">
        <v>165</v>
      </c>
      <c r="D105" s="394"/>
    </row>
    <row r="106" spans="1:4" ht="11.25">
      <c r="A106" s="396">
        <v>974</v>
      </c>
      <c r="B106" s="397" t="s">
        <v>171</v>
      </c>
      <c r="C106" s="404">
        <v>1064</v>
      </c>
      <c r="D106" s="399"/>
    </row>
    <row r="107" spans="1:4" ht="11.25">
      <c r="A107" s="405"/>
      <c r="B107" s="392"/>
      <c r="C107" s="401"/>
      <c r="D107" s="402"/>
    </row>
    <row r="108" spans="1:4" ht="11.25">
      <c r="A108" s="406" t="s">
        <v>172</v>
      </c>
      <c r="B108" s="407"/>
      <c r="C108" s="408">
        <f>SUM(C4:D102)</f>
        <v>406445</v>
      </c>
      <c r="D108" s="409"/>
    </row>
    <row r="109" spans="1:4" ht="11.25">
      <c r="A109" s="410" t="s">
        <v>173</v>
      </c>
      <c r="B109" s="411"/>
      <c r="C109" s="403">
        <f>SUM(C103:C106)</f>
        <v>2028</v>
      </c>
      <c r="D109" s="412"/>
    </row>
    <row r="110" spans="1:4" ht="11.25">
      <c r="A110" s="413" t="s">
        <v>174</v>
      </c>
      <c r="B110" s="414"/>
      <c r="C110" s="404">
        <f>SUM(C108:C109)</f>
        <v>408473</v>
      </c>
      <c r="D110" s="415"/>
    </row>
    <row r="111" spans="1:2" ht="11.25">
      <c r="A111" s="612" t="s">
        <v>181</v>
      </c>
      <c r="B111" s="612"/>
    </row>
  </sheetData>
  <sheetProtection/>
  <mergeCells count="6">
    <mergeCell ref="A56:B56"/>
    <mergeCell ref="A111:B111"/>
    <mergeCell ref="C3:D3"/>
    <mergeCell ref="C58:D58"/>
    <mergeCell ref="A3:B3"/>
    <mergeCell ref="A58:B58"/>
  </mergeCells>
  <printOptions horizontalCentered="1"/>
  <pageMargins left="0.5905511811023623" right="0.5905511811023623" top="0.68" bottom="0.984251968503937" header="0.38" footer="0.5118110236220472"/>
  <pageSetup horizontalDpi="600" verticalDpi="600" orientation="portrait" paperSize="9" scale="90" r:id="rId1"/>
  <rowBreaks count="1" manualBreakCount="1">
    <brk id="56" max="255" man="1"/>
  </rowBreaks>
  <ignoredErrors>
    <ignoredError sqref="C109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1:R1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8515625" style="2" customWidth="1"/>
    <col min="2" max="2" width="19.8515625" style="2" customWidth="1"/>
    <col min="3" max="7" width="9.57421875" style="417" customWidth="1"/>
    <col min="8" max="8" width="9.421875" style="417" customWidth="1"/>
    <col min="9" max="16384" width="11.421875" style="2" customWidth="1"/>
  </cols>
  <sheetData>
    <row r="1" spans="1:2" ht="11.25">
      <c r="A1" s="416" t="s">
        <v>231</v>
      </c>
      <c r="B1" s="46"/>
    </row>
    <row r="2" spans="1:8" s="418" customFormat="1" ht="12.75" customHeight="1">
      <c r="A2" s="416"/>
      <c r="C2" s="417"/>
      <c r="D2" s="417"/>
      <c r="E2" s="417"/>
      <c r="F2" s="417"/>
      <c r="G2" s="417"/>
      <c r="H2" s="417"/>
    </row>
    <row r="3" spans="1:8" s="6" customFormat="1" ht="27" customHeight="1">
      <c r="A3" s="491" t="s">
        <v>64</v>
      </c>
      <c r="B3" s="492"/>
      <c r="C3" s="67">
        <v>2003</v>
      </c>
      <c r="D3" s="67">
        <v>2004</v>
      </c>
      <c r="E3" s="67">
        <v>2005</v>
      </c>
      <c r="F3" s="67">
        <v>2006</v>
      </c>
      <c r="G3" s="352">
        <v>2007</v>
      </c>
      <c r="H3" s="419"/>
    </row>
    <row r="4" spans="1:18" s="6" customFormat="1" ht="11.25">
      <c r="A4" s="355">
        <v>1</v>
      </c>
      <c r="B4" s="42" t="s">
        <v>69</v>
      </c>
      <c r="C4" s="420">
        <v>1474</v>
      </c>
      <c r="D4" s="420">
        <v>1455</v>
      </c>
      <c r="E4" s="420">
        <v>1564</v>
      </c>
      <c r="F4" s="420">
        <v>1625</v>
      </c>
      <c r="G4" s="421">
        <v>1765</v>
      </c>
      <c r="H4" s="422"/>
      <c r="I4" s="38"/>
      <c r="J4" s="38"/>
      <c r="K4" s="38"/>
      <c r="L4" s="38"/>
      <c r="M4" s="38"/>
      <c r="N4" s="423"/>
      <c r="O4" s="423"/>
      <c r="P4" s="423"/>
      <c r="Q4" s="423"/>
      <c r="R4" s="423"/>
    </row>
    <row r="5" spans="1:18" s="6" customFormat="1" ht="11.25">
      <c r="A5" s="355">
        <v>2</v>
      </c>
      <c r="B5" s="42" t="s">
        <v>70</v>
      </c>
      <c r="C5" s="420">
        <v>597</v>
      </c>
      <c r="D5" s="420">
        <v>521</v>
      </c>
      <c r="E5" s="420">
        <v>509</v>
      </c>
      <c r="F5" s="420">
        <v>369</v>
      </c>
      <c r="G5" s="421">
        <v>555</v>
      </c>
      <c r="H5" s="422"/>
      <c r="I5" s="38"/>
      <c r="J5" s="38"/>
      <c r="K5" s="38"/>
      <c r="L5" s="38"/>
      <c r="M5" s="38"/>
      <c r="N5" s="423"/>
      <c r="O5" s="423"/>
      <c r="P5" s="423"/>
      <c r="Q5" s="423"/>
      <c r="R5" s="423"/>
    </row>
    <row r="6" spans="1:18" s="6" customFormat="1" ht="11.25">
      <c r="A6" s="355">
        <v>3</v>
      </c>
      <c r="B6" s="42" t="s">
        <v>71</v>
      </c>
      <c r="C6" s="420">
        <v>426</v>
      </c>
      <c r="D6" s="420">
        <v>471</v>
      </c>
      <c r="E6" s="420">
        <v>522</v>
      </c>
      <c r="F6" s="420">
        <v>546</v>
      </c>
      <c r="G6" s="421">
        <v>628</v>
      </c>
      <c r="H6" s="422"/>
      <c r="I6" s="38"/>
      <c r="J6" s="38"/>
      <c r="K6" s="38"/>
      <c r="L6" s="38"/>
      <c r="M6" s="38"/>
      <c r="N6" s="423"/>
      <c r="O6" s="423"/>
      <c r="P6" s="423"/>
      <c r="Q6" s="423"/>
      <c r="R6" s="423"/>
    </row>
    <row r="7" spans="1:18" s="6" customFormat="1" ht="11.25">
      <c r="A7" s="355">
        <v>4</v>
      </c>
      <c r="B7" s="42" t="s">
        <v>72</v>
      </c>
      <c r="C7" s="420">
        <v>728</v>
      </c>
      <c r="D7" s="420">
        <v>840</v>
      </c>
      <c r="E7" s="420">
        <v>783</v>
      </c>
      <c r="F7" s="420">
        <v>825</v>
      </c>
      <c r="G7" s="421">
        <v>860</v>
      </c>
      <c r="H7" s="422"/>
      <c r="I7" s="38"/>
      <c r="J7" s="38"/>
      <c r="K7" s="38"/>
      <c r="L7" s="38"/>
      <c r="M7" s="38"/>
      <c r="N7" s="423"/>
      <c r="O7" s="423"/>
      <c r="P7" s="423"/>
      <c r="Q7" s="423"/>
      <c r="R7" s="423"/>
    </row>
    <row r="8" spans="1:18" s="6" customFormat="1" ht="11.25">
      <c r="A8" s="355">
        <v>5</v>
      </c>
      <c r="B8" s="42" t="s">
        <v>73</v>
      </c>
      <c r="C8" s="420">
        <v>501</v>
      </c>
      <c r="D8" s="420">
        <v>505</v>
      </c>
      <c r="E8" s="420">
        <v>614</v>
      </c>
      <c r="F8" s="420">
        <v>614</v>
      </c>
      <c r="G8" s="421">
        <v>614</v>
      </c>
      <c r="H8" s="422"/>
      <c r="I8" s="38"/>
      <c r="J8" s="38"/>
      <c r="K8" s="38"/>
      <c r="L8" s="38"/>
      <c r="M8" s="38"/>
      <c r="N8" s="423"/>
      <c r="O8" s="423"/>
      <c r="P8" s="423"/>
      <c r="Q8" s="423"/>
      <c r="R8" s="423"/>
    </row>
    <row r="9" spans="1:18" s="6" customFormat="1" ht="11.25">
      <c r="A9" s="355">
        <v>6</v>
      </c>
      <c r="B9" s="42" t="s">
        <v>74</v>
      </c>
      <c r="C9" s="420">
        <v>5932</v>
      </c>
      <c r="D9" s="420">
        <v>6078</v>
      </c>
      <c r="E9" s="420">
        <v>5571</v>
      </c>
      <c r="F9" s="420">
        <v>5642</v>
      </c>
      <c r="G9" s="421">
        <v>5977</v>
      </c>
      <c r="H9" s="422"/>
      <c r="I9" s="38"/>
      <c r="J9" s="38"/>
      <c r="K9" s="38"/>
      <c r="L9" s="38"/>
      <c r="M9" s="38"/>
      <c r="N9" s="423"/>
      <c r="O9" s="423"/>
      <c r="P9" s="423"/>
      <c r="Q9" s="423"/>
      <c r="R9" s="423"/>
    </row>
    <row r="10" spans="1:18" s="6" customFormat="1" ht="11.25">
      <c r="A10" s="355">
        <v>7</v>
      </c>
      <c r="B10" s="42" t="s">
        <v>75</v>
      </c>
      <c r="C10" s="420">
        <v>631</v>
      </c>
      <c r="D10" s="420">
        <v>832</v>
      </c>
      <c r="E10" s="420">
        <v>832</v>
      </c>
      <c r="F10" s="420">
        <v>791</v>
      </c>
      <c r="G10" s="421">
        <v>1011</v>
      </c>
      <c r="H10" s="422"/>
      <c r="I10" s="38"/>
      <c r="J10" s="38"/>
      <c r="K10" s="38"/>
      <c r="L10" s="38"/>
      <c r="M10" s="38"/>
      <c r="N10" s="423"/>
      <c r="O10" s="423"/>
      <c r="P10" s="423"/>
      <c r="Q10" s="423"/>
      <c r="R10" s="423"/>
    </row>
    <row r="11" spans="1:18" s="6" customFormat="1" ht="11.25">
      <c r="A11" s="355">
        <v>8</v>
      </c>
      <c r="B11" s="42" t="s">
        <v>76</v>
      </c>
      <c r="C11" s="420">
        <v>485</v>
      </c>
      <c r="D11" s="420">
        <v>555</v>
      </c>
      <c r="E11" s="420">
        <v>522</v>
      </c>
      <c r="F11" s="420">
        <v>532</v>
      </c>
      <c r="G11" s="421">
        <v>552</v>
      </c>
      <c r="H11" s="422"/>
      <c r="I11" s="38"/>
      <c r="J11" s="38"/>
      <c r="K11" s="38"/>
      <c r="L11" s="38"/>
      <c r="M11" s="38"/>
      <c r="N11" s="423"/>
      <c r="O11" s="423"/>
      <c r="P11" s="423"/>
      <c r="Q11" s="423"/>
      <c r="R11" s="423"/>
    </row>
    <row r="12" spans="1:18" s="6" customFormat="1" ht="11.25">
      <c r="A12" s="355">
        <v>9</v>
      </c>
      <c r="B12" s="42" t="s">
        <v>77</v>
      </c>
      <c r="C12" s="420">
        <v>388</v>
      </c>
      <c r="D12" s="420">
        <v>419</v>
      </c>
      <c r="E12" s="420">
        <v>484</v>
      </c>
      <c r="F12" s="420">
        <v>344</v>
      </c>
      <c r="G12" s="421">
        <v>344</v>
      </c>
      <c r="H12" s="422"/>
      <c r="I12" s="38"/>
      <c r="J12" s="38"/>
      <c r="K12" s="38"/>
      <c r="L12" s="38"/>
      <c r="M12" s="38"/>
      <c r="N12" s="423"/>
      <c r="O12" s="423"/>
      <c r="P12" s="423"/>
      <c r="Q12" s="423"/>
      <c r="R12" s="423"/>
    </row>
    <row r="13" spans="1:18" s="6" customFormat="1" ht="11.25">
      <c r="A13" s="355">
        <v>10</v>
      </c>
      <c r="B13" s="42" t="s">
        <v>78</v>
      </c>
      <c r="C13" s="420">
        <v>1198.4887146333267</v>
      </c>
      <c r="D13" s="420">
        <v>1190</v>
      </c>
      <c r="E13" s="420">
        <v>1272.0072364305893</v>
      </c>
      <c r="F13" s="420">
        <v>808</v>
      </c>
      <c r="G13" s="421">
        <v>808</v>
      </c>
      <c r="H13" s="422"/>
      <c r="I13" s="38"/>
      <c r="J13" s="38"/>
      <c r="K13" s="38"/>
      <c r="L13" s="38"/>
      <c r="M13" s="38"/>
      <c r="N13" s="423"/>
      <c r="O13" s="423"/>
      <c r="P13" s="423"/>
      <c r="Q13" s="423"/>
      <c r="R13" s="423"/>
    </row>
    <row r="14" spans="1:18" s="6" customFormat="1" ht="11.25">
      <c r="A14" s="355">
        <v>11</v>
      </c>
      <c r="B14" s="42" t="s">
        <v>79</v>
      </c>
      <c r="C14" s="420">
        <v>763</v>
      </c>
      <c r="D14" s="420">
        <v>807</v>
      </c>
      <c r="E14" s="420">
        <v>882</v>
      </c>
      <c r="F14" s="420">
        <v>983</v>
      </c>
      <c r="G14" s="421">
        <v>1039</v>
      </c>
      <c r="H14" s="422"/>
      <c r="I14" s="38"/>
      <c r="J14" s="38"/>
      <c r="K14" s="38"/>
      <c r="L14" s="38"/>
      <c r="M14" s="38"/>
      <c r="N14" s="423"/>
      <c r="O14" s="423"/>
      <c r="P14" s="423"/>
      <c r="Q14" s="423"/>
      <c r="R14" s="423"/>
    </row>
    <row r="15" spans="1:18" s="6" customFormat="1" ht="11.25">
      <c r="A15" s="355">
        <v>12</v>
      </c>
      <c r="B15" s="42" t="s">
        <v>80</v>
      </c>
      <c r="C15" s="420">
        <v>530</v>
      </c>
      <c r="D15" s="420">
        <v>530</v>
      </c>
      <c r="E15" s="420">
        <v>554</v>
      </c>
      <c r="F15" s="420">
        <v>675</v>
      </c>
      <c r="G15" s="421">
        <v>678</v>
      </c>
      <c r="H15" s="422"/>
      <c r="I15" s="38"/>
      <c r="J15" s="38"/>
      <c r="K15" s="38"/>
      <c r="L15" s="38"/>
      <c r="M15" s="38"/>
      <c r="N15" s="423"/>
      <c r="O15" s="423"/>
      <c r="P15" s="423"/>
      <c r="Q15" s="423"/>
      <c r="R15" s="423"/>
    </row>
    <row r="16" spans="1:18" s="6" customFormat="1" ht="11.25">
      <c r="A16" s="355">
        <v>13</v>
      </c>
      <c r="B16" s="42" t="s">
        <v>81</v>
      </c>
      <c r="C16" s="420">
        <v>11272</v>
      </c>
      <c r="D16" s="420">
        <v>10951</v>
      </c>
      <c r="E16" s="420">
        <v>11804</v>
      </c>
      <c r="F16" s="420">
        <v>12062</v>
      </c>
      <c r="G16" s="421">
        <v>12711</v>
      </c>
      <c r="H16" s="422"/>
      <c r="I16" s="38"/>
      <c r="J16" s="38"/>
      <c r="K16" s="38"/>
      <c r="L16" s="38"/>
      <c r="M16" s="38"/>
      <c r="N16" s="423"/>
      <c r="O16" s="423"/>
      <c r="P16" s="423"/>
      <c r="Q16" s="423"/>
      <c r="R16" s="423"/>
    </row>
    <row r="17" spans="1:18" s="6" customFormat="1" ht="11.25">
      <c r="A17" s="355">
        <v>14</v>
      </c>
      <c r="B17" s="42" t="s">
        <v>82</v>
      </c>
      <c r="C17" s="420">
        <v>1606</v>
      </c>
      <c r="D17" s="420">
        <v>1658</v>
      </c>
      <c r="E17" s="420">
        <v>1644</v>
      </c>
      <c r="F17" s="420">
        <v>1642</v>
      </c>
      <c r="G17" s="421">
        <v>1727</v>
      </c>
      <c r="H17" s="422"/>
      <c r="I17" s="38"/>
      <c r="J17" s="38"/>
      <c r="K17" s="38"/>
      <c r="L17" s="38"/>
      <c r="M17" s="38"/>
      <c r="N17" s="423"/>
      <c r="O17" s="423"/>
      <c r="P17" s="423"/>
      <c r="Q17" s="423"/>
      <c r="R17" s="423"/>
    </row>
    <row r="18" spans="1:18" s="6" customFormat="1" ht="11.25">
      <c r="A18" s="355">
        <v>15</v>
      </c>
      <c r="B18" s="42" t="s">
        <v>83</v>
      </c>
      <c r="C18" s="420">
        <v>253</v>
      </c>
      <c r="D18" s="420">
        <v>261</v>
      </c>
      <c r="E18" s="420">
        <v>256</v>
      </c>
      <c r="F18" s="420">
        <v>261</v>
      </c>
      <c r="G18" s="421">
        <v>236</v>
      </c>
      <c r="H18" s="422"/>
      <c r="I18" s="38"/>
      <c r="J18" s="38"/>
      <c r="K18" s="38"/>
      <c r="L18" s="38"/>
      <c r="M18" s="38"/>
      <c r="N18" s="423"/>
      <c r="O18" s="423"/>
      <c r="P18" s="423"/>
      <c r="Q18" s="423"/>
      <c r="R18" s="423"/>
    </row>
    <row r="19" spans="1:18" s="6" customFormat="1" ht="11.25">
      <c r="A19" s="355">
        <v>16</v>
      </c>
      <c r="B19" s="42" t="s">
        <v>84</v>
      </c>
      <c r="C19" s="420">
        <v>942</v>
      </c>
      <c r="D19" s="420">
        <v>960</v>
      </c>
      <c r="E19" s="420">
        <v>976</v>
      </c>
      <c r="F19" s="420">
        <v>993</v>
      </c>
      <c r="G19" s="421">
        <v>1053</v>
      </c>
      <c r="H19" s="422"/>
      <c r="I19" s="38"/>
      <c r="J19" s="38"/>
      <c r="K19" s="38"/>
      <c r="L19" s="38"/>
      <c r="M19" s="38"/>
      <c r="N19" s="423"/>
      <c r="O19" s="423"/>
      <c r="P19" s="423"/>
      <c r="Q19" s="423"/>
      <c r="R19" s="423"/>
    </row>
    <row r="20" spans="1:18" s="6" customFormat="1" ht="11.25">
      <c r="A20" s="355">
        <v>17</v>
      </c>
      <c r="B20" s="42" t="s">
        <v>85</v>
      </c>
      <c r="C20" s="420">
        <v>1055</v>
      </c>
      <c r="D20" s="420">
        <v>1375</v>
      </c>
      <c r="E20" s="420">
        <v>1429</v>
      </c>
      <c r="F20" s="420">
        <v>1466</v>
      </c>
      <c r="G20" s="421">
        <v>1480</v>
      </c>
      <c r="H20" s="422"/>
      <c r="I20" s="38"/>
      <c r="J20" s="38"/>
      <c r="K20" s="38"/>
      <c r="L20" s="38"/>
      <c r="M20" s="38"/>
      <c r="N20" s="423"/>
      <c r="O20" s="423"/>
      <c r="P20" s="423"/>
      <c r="Q20" s="423"/>
      <c r="R20" s="423"/>
    </row>
    <row r="21" spans="1:18" s="6" customFormat="1" ht="11.25">
      <c r="A21" s="355">
        <v>18</v>
      </c>
      <c r="B21" s="42" t="s">
        <v>86</v>
      </c>
      <c r="C21" s="420">
        <v>531</v>
      </c>
      <c r="D21" s="420">
        <v>670</v>
      </c>
      <c r="E21" s="420">
        <v>602</v>
      </c>
      <c r="F21" s="420">
        <v>594</v>
      </c>
      <c r="G21" s="421">
        <v>613</v>
      </c>
      <c r="H21" s="422"/>
      <c r="I21" s="38"/>
      <c r="J21" s="38"/>
      <c r="K21" s="38"/>
      <c r="L21" s="38"/>
      <c r="M21" s="38"/>
      <c r="N21" s="423"/>
      <c r="O21" s="423"/>
      <c r="P21" s="423"/>
      <c r="Q21" s="423"/>
      <c r="R21" s="423"/>
    </row>
    <row r="22" spans="1:18" s="6" customFormat="1" ht="11.25">
      <c r="A22" s="355">
        <v>19</v>
      </c>
      <c r="B22" s="42" t="s">
        <v>87</v>
      </c>
      <c r="C22" s="420">
        <v>425.65932872025405</v>
      </c>
      <c r="D22" s="420">
        <v>471</v>
      </c>
      <c r="E22" s="420">
        <v>458</v>
      </c>
      <c r="F22" s="420">
        <v>458</v>
      </c>
      <c r="G22" s="421">
        <v>554</v>
      </c>
      <c r="H22" s="422"/>
      <c r="I22" s="38"/>
      <c r="J22" s="38"/>
      <c r="K22" s="38"/>
      <c r="L22" s="38"/>
      <c r="M22" s="38"/>
      <c r="N22" s="423"/>
      <c r="O22" s="423"/>
      <c r="P22" s="423"/>
      <c r="Q22" s="423"/>
      <c r="R22" s="423"/>
    </row>
    <row r="23" spans="1:18" s="6" customFormat="1" ht="11.25">
      <c r="A23" s="355" t="s">
        <v>88</v>
      </c>
      <c r="B23" s="42" t="s">
        <v>89</v>
      </c>
      <c r="C23" s="420">
        <v>673</v>
      </c>
      <c r="D23" s="420">
        <v>608</v>
      </c>
      <c r="E23" s="420">
        <v>638</v>
      </c>
      <c r="F23" s="420">
        <v>682</v>
      </c>
      <c r="G23" s="421">
        <v>758</v>
      </c>
      <c r="H23" s="422"/>
      <c r="I23" s="38"/>
      <c r="J23" s="38"/>
      <c r="K23" s="38"/>
      <c r="L23" s="38"/>
      <c r="M23" s="38"/>
      <c r="N23" s="423"/>
      <c r="O23" s="423"/>
      <c r="P23" s="423"/>
      <c r="Q23" s="423"/>
      <c r="R23" s="423"/>
    </row>
    <row r="24" spans="1:18" s="6" customFormat="1" ht="11.25">
      <c r="A24" s="355" t="s">
        <v>90</v>
      </c>
      <c r="B24" s="42" t="s">
        <v>91</v>
      </c>
      <c r="C24" s="420">
        <v>106.55442660458564</v>
      </c>
      <c r="D24" s="420">
        <v>429</v>
      </c>
      <c r="E24" s="420">
        <v>458</v>
      </c>
      <c r="F24" s="420">
        <v>483</v>
      </c>
      <c r="G24" s="421">
        <v>512</v>
      </c>
      <c r="H24" s="422"/>
      <c r="I24" s="38"/>
      <c r="J24" s="38"/>
      <c r="K24" s="38"/>
      <c r="L24" s="38"/>
      <c r="M24" s="38"/>
      <c r="N24" s="423"/>
      <c r="O24" s="423"/>
      <c r="P24" s="423"/>
      <c r="Q24" s="423"/>
      <c r="R24" s="423"/>
    </row>
    <row r="25" spans="1:18" s="6" customFormat="1" ht="11.25">
      <c r="A25" s="355">
        <v>21</v>
      </c>
      <c r="B25" s="42" t="s">
        <v>92</v>
      </c>
      <c r="C25" s="420">
        <v>1622</v>
      </c>
      <c r="D25" s="420">
        <v>1615</v>
      </c>
      <c r="E25" s="420">
        <v>1713</v>
      </c>
      <c r="F25" s="420">
        <v>1691</v>
      </c>
      <c r="G25" s="421">
        <v>1677</v>
      </c>
      <c r="H25" s="422"/>
      <c r="I25" s="38"/>
      <c r="J25" s="38"/>
      <c r="K25" s="38"/>
      <c r="L25" s="38"/>
      <c r="M25" s="38"/>
      <c r="N25" s="423"/>
      <c r="O25" s="423"/>
      <c r="P25" s="423"/>
      <c r="Q25" s="423"/>
      <c r="R25" s="423"/>
    </row>
    <row r="26" spans="1:18" s="6" customFormat="1" ht="11.25">
      <c r="A26" s="355">
        <v>22</v>
      </c>
      <c r="B26" s="42" t="s">
        <v>93</v>
      </c>
      <c r="C26" s="420">
        <v>696</v>
      </c>
      <c r="D26" s="420">
        <v>647</v>
      </c>
      <c r="E26" s="420">
        <v>689</v>
      </c>
      <c r="F26" s="420">
        <v>754</v>
      </c>
      <c r="G26" s="421">
        <v>811</v>
      </c>
      <c r="H26" s="422"/>
      <c r="I26" s="38"/>
      <c r="J26" s="38"/>
      <c r="K26" s="38"/>
      <c r="L26" s="38"/>
      <c r="M26" s="38"/>
      <c r="N26" s="423"/>
      <c r="O26" s="423"/>
      <c r="P26" s="423"/>
      <c r="Q26" s="423"/>
      <c r="R26" s="423"/>
    </row>
    <row r="27" spans="1:18" s="6" customFormat="1" ht="11.25">
      <c r="A27" s="355">
        <v>23</v>
      </c>
      <c r="B27" s="42" t="s">
        <v>94</v>
      </c>
      <c r="C27" s="420">
        <v>264</v>
      </c>
      <c r="D27" s="420">
        <v>181</v>
      </c>
      <c r="E27" s="420">
        <v>140</v>
      </c>
      <c r="F27" s="420">
        <v>157</v>
      </c>
      <c r="G27" s="421">
        <v>161</v>
      </c>
      <c r="H27" s="422"/>
      <c r="I27" s="38"/>
      <c r="J27" s="38"/>
      <c r="K27" s="38"/>
      <c r="L27" s="38"/>
      <c r="M27" s="38"/>
      <c r="N27" s="423"/>
      <c r="O27" s="423"/>
      <c r="P27" s="423"/>
      <c r="Q27" s="423"/>
      <c r="R27" s="423"/>
    </row>
    <row r="28" spans="1:18" s="6" customFormat="1" ht="11.25">
      <c r="A28" s="355">
        <v>24</v>
      </c>
      <c r="B28" s="42" t="s">
        <v>95</v>
      </c>
      <c r="C28" s="420">
        <v>1012</v>
      </c>
      <c r="D28" s="420">
        <v>969</v>
      </c>
      <c r="E28" s="420">
        <v>993</v>
      </c>
      <c r="F28" s="420">
        <v>1014</v>
      </c>
      <c r="G28" s="421">
        <v>1022</v>
      </c>
      <c r="H28" s="422"/>
      <c r="I28" s="38"/>
      <c r="J28" s="38"/>
      <c r="K28" s="38"/>
      <c r="L28" s="38"/>
      <c r="M28" s="38"/>
      <c r="N28" s="423"/>
      <c r="O28" s="423"/>
      <c r="P28" s="423"/>
      <c r="Q28" s="423"/>
      <c r="R28" s="423"/>
    </row>
    <row r="29" spans="1:18" s="6" customFormat="1" ht="11.25">
      <c r="A29" s="355">
        <v>25</v>
      </c>
      <c r="B29" s="42" t="s">
        <v>96</v>
      </c>
      <c r="C29" s="420">
        <v>1611</v>
      </c>
      <c r="D29" s="420">
        <v>1502</v>
      </c>
      <c r="E29" s="420">
        <v>1519</v>
      </c>
      <c r="F29" s="420">
        <v>1538</v>
      </c>
      <c r="G29" s="421">
        <v>1506</v>
      </c>
      <c r="H29" s="422"/>
      <c r="I29" s="38"/>
      <c r="J29" s="38"/>
      <c r="K29" s="38"/>
      <c r="L29" s="38"/>
      <c r="M29" s="38"/>
      <c r="N29" s="423"/>
      <c r="O29" s="423"/>
      <c r="P29" s="423"/>
      <c r="Q29" s="423"/>
      <c r="R29" s="423"/>
    </row>
    <row r="30" spans="1:18" s="6" customFormat="1" ht="11.25">
      <c r="A30" s="355">
        <v>26</v>
      </c>
      <c r="B30" s="42" t="s">
        <v>97</v>
      </c>
      <c r="C30" s="420">
        <v>1751</v>
      </c>
      <c r="D30" s="420">
        <v>1913</v>
      </c>
      <c r="E30" s="420">
        <v>1909</v>
      </c>
      <c r="F30" s="420">
        <v>1806</v>
      </c>
      <c r="G30" s="421">
        <v>1830</v>
      </c>
      <c r="H30" s="422"/>
      <c r="I30" s="38"/>
      <c r="J30" s="38"/>
      <c r="K30" s="38"/>
      <c r="L30" s="38"/>
      <c r="M30" s="38"/>
      <c r="N30" s="423"/>
      <c r="O30" s="423"/>
      <c r="P30" s="423"/>
      <c r="Q30" s="423"/>
      <c r="R30" s="423"/>
    </row>
    <row r="31" spans="1:18" s="6" customFormat="1" ht="11.25">
      <c r="A31" s="355">
        <v>27</v>
      </c>
      <c r="B31" s="42" t="s">
        <v>98</v>
      </c>
      <c r="C31" s="420">
        <v>1157</v>
      </c>
      <c r="D31" s="420">
        <v>1068</v>
      </c>
      <c r="E31" s="420">
        <v>1103</v>
      </c>
      <c r="F31" s="420">
        <v>1198</v>
      </c>
      <c r="G31" s="421">
        <v>1385</v>
      </c>
      <c r="H31" s="422"/>
      <c r="I31" s="38"/>
      <c r="J31" s="38"/>
      <c r="K31" s="38"/>
      <c r="L31" s="38"/>
      <c r="M31" s="38"/>
      <c r="N31" s="423"/>
      <c r="O31" s="423"/>
      <c r="P31" s="423"/>
      <c r="Q31" s="423"/>
      <c r="R31" s="423"/>
    </row>
    <row r="32" spans="1:18" s="6" customFormat="1" ht="11.25">
      <c r="A32" s="355">
        <v>28</v>
      </c>
      <c r="B32" s="42" t="s">
        <v>99</v>
      </c>
      <c r="C32" s="420">
        <v>913</v>
      </c>
      <c r="D32" s="420">
        <v>1076</v>
      </c>
      <c r="E32" s="420">
        <v>959</v>
      </c>
      <c r="F32" s="420">
        <v>1024</v>
      </c>
      <c r="G32" s="421">
        <v>1116</v>
      </c>
      <c r="H32" s="422"/>
      <c r="I32" s="38"/>
      <c r="J32" s="38"/>
      <c r="K32" s="38"/>
      <c r="L32" s="38"/>
      <c r="M32" s="38"/>
      <c r="N32" s="423"/>
      <c r="O32" s="423"/>
      <c r="P32" s="423"/>
      <c r="Q32" s="423"/>
      <c r="R32" s="423"/>
    </row>
    <row r="33" spans="1:18" s="6" customFormat="1" ht="11.25">
      <c r="A33" s="355">
        <v>29</v>
      </c>
      <c r="B33" s="42" t="s">
        <v>100</v>
      </c>
      <c r="C33" s="420">
        <v>2093</v>
      </c>
      <c r="D33" s="420">
        <v>2016</v>
      </c>
      <c r="E33" s="420">
        <v>2077</v>
      </c>
      <c r="F33" s="420">
        <v>1789</v>
      </c>
      <c r="G33" s="421">
        <v>2289</v>
      </c>
      <c r="H33" s="422"/>
      <c r="I33" s="38"/>
      <c r="J33" s="38"/>
      <c r="K33" s="38"/>
      <c r="L33" s="38"/>
      <c r="M33" s="38"/>
      <c r="N33" s="423"/>
      <c r="O33" s="423"/>
      <c r="P33" s="423"/>
      <c r="Q33" s="423"/>
      <c r="R33" s="423"/>
    </row>
    <row r="34" spans="1:18" s="6" customFormat="1" ht="11.25">
      <c r="A34" s="355">
        <v>30</v>
      </c>
      <c r="B34" s="42" t="s">
        <v>101</v>
      </c>
      <c r="C34" s="420">
        <v>2835</v>
      </c>
      <c r="D34" s="420">
        <v>2918</v>
      </c>
      <c r="E34" s="420">
        <v>2855</v>
      </c>
      <c r="F34" s="420">
        <v>3064</v>
      </c>
      <c r="G34" s="421">
        <v>3114</v>
      </c>
      <c r="H34" s="422"/>
      <c r="I34" s="38"/>
      <c r="J34" s="38"/>
      <c r="K34" s="38"/>
      <c r="L34" s="38"/>
      <c r="M34" s="38"/>
      <c r="N34" s="423"/>
      <c r="O34" s="423"/>
      <c r="P34" s="423"/>
      <c r="Q34" s="423"/>
      <c r="R34" s="423"/>
    </row>
    <row r="35" spans="1:18" s="6" customFormat="1" ht="11.25">
      <c r="A35" s="355">
        <v>31</v>
      </c>
      <c r="B35" s="42" t="s">
        <v>102</v>
      </c>
      <c r="C35" s="420">
        <v>6401</v>
      </c>
      <c r="D35" s="420">
        <v>6625</v>
      </c>
      <c r="E35" s="420">
        <v>6855</v>
      </c>
      <c r="F35" s="420">
        <v>7248</v>
      </c>
      <c r="G35" s="421">
        <v>7638</v>
      </c>
      <c r="H35" s="422"/>
      <c r="I35" s="38"/>
      <c r="J35" s="38"/>
      <c r="K35" s="38"/>
      <c r="L35" s="38"/>
      <c r="M35" s="38"/>
      <c r="N35" s="423"/>
      <c r="O35" s="423"/>
      <c r="P35" s="423"/>
      <c r="Q35" s="423"/>
      <c r="R35" s="423"/>
    </row>
    <row r="36" spans="1:18" s="6" customFormat="1" ht="11.25">
      <c r="A36" s="355">
        <v>32</v>
      </c>
      <c r="B36" s="42" t="s">
        <v>103</v>
      </c>
      <c r="C36" s="420">
        <v>189</v>
      </c>
      <c r="D36" s="420">
        <v>274</v>
      </c>
      <c r="E36" s="420">
        <v>276</v>
      </c>
      <c r="F36" s="420">
        <v>330</v>
      </c>
      <c r="G36" s="421">
        <v>253</v>
      </c>
      <c r="H36" s="422"/>
      <c r="I36" s="38"/>
      <c r="J36" s="38"/>
      <c r="K36" s="38"/>
      <c r="L36" s="38"/>
      <c r="M36" s="38"/>
      <c r="N36" s="423"/>
      <c r="O36" s="423"/>
      <c r="P36" s="423"/>
      <c r="Q36" s="423"/>
      <c r="R36" s="423"/>
    </row>
    <row r="37" spans="1:18" s="6" customFormat="1" ht="11.25">
      <c r="A37" s="355">
        <v>33</v>
      </c>
      <c r="B37" s="42" t="s">
        <v>104</v>
      </c>
      <c r="C37" s="420">
        <v>5057</v>
      </c>
      <c r="D37" s="420">
        <v>5179</v>
      </c>
      <c r="E37" s="420">
        <v>5271</v>
      </c>
      <c r="F37" s="420">
        <v>5577</v>
      </c>
      <c r="G37" s="421">
        <v>5785</v>
      </c>
      <c r="H37" s="422"/>
      <c r="I37" s="38"/>
      <c r="J37" s="38"/>
      <c r="K37" s="38"/>
      <c r="L37" s="38"/>
      <c r="M37" s="38"/>
      <c r="N37" s="423"/>
      <c r="O37" s="423"/>
      <c r="P37" s="423"/>
      <c r="Q37" s="423"/>
      <c r="R37" s="423"/>
    </row>
    <row r="38" spans="1:18" s="6" customFormat="1" ht="11.25">
      <c r="A38" s="355">
        <v>34</v>
      </c>
      <c r="B38" s="42" t="s">
        <v>105</v>
      </c>
      <c r="C38" s="420">
        <v>3713</v>
      </c>
      <c r="D38" s="420">
        <v>3984</v>
      </c>
      <c r="E38" s="420">
        <v>4167</v>
      </c>
      <c r="F38" s="420">
        <v>4494</v>
      </c>
      <c r="G38" s="421">
        <v>4743</v>
      </c>
      <c r="H38" s="422"/>
      <c r="I38" s="38"/>
      <c r="J38" s="38"/>
      <c r="K38" s="38"/>
      <c r="L38" s="38"/>
      <c r="M38" s="38"/>
      <c r="N38" s="423"/>
      <c r="O38" s="423"/>
      <c r="P38" s="423"/>
      <c r="Q38" s="423"/>
      <c r="R38" s="423"/>
    </row>
    <row r="39" spans="1:18" s="6" customFormat="1" ht="11.25">
      <c r="A39" s="355">
        <v>35</v>
      </c>
      <c r="B39" s="42" t="s">
        <v>106</v>
      </c>
      <c r="C39" s="420">
        <v>2503</v>
      </c>
      <c r="D39" s="420">
        <v>2894</v>
      </c>
      <c r="E39" s="420">
        <v>2991</v>
      </c>
      <c r="F39" s="420">
        <v>3070</v>
      </c>
      <c r="G39" s="421">
        <v>3109</v>
      </c>
      <c r="H39" s="422"/>
      <c r="I39" s="38"/>
      <c r="J39" s="38"/>
      <c r="K39" s="38"/>
      <c r="L39" s="38"/>
      <c r="M39" s="38"/>
      <c r="N39" s="423"/>
      <c r="O39" s="423"/>
      <c r="P39" s="423"/>
      <c r="Q39" s="423"/>
      <c r="R39" s="423"/>
    </row>
    <row r="40" spans="1:18" s="6" customFormat="1" ht="11.25">
      <c r="A40" s="355">
        <v>36</v>
      </c>
      <c r="B40" s="42" t="s">
        <v>107</v>
      </c>
      <c r="C40" s="420">
        <v>408</v>
      </c>
      <c r="D40" s="420">
        <v>407</v>
      </c>
      <c r="E40" s="420">
        <v>438</v>
      </c>
      <c r="F40" s="420">
        <v>453</v>
      </c>
      <c r="G40" s="421">
        <v>448</v>
      </c>
      <c r="H40" s="422"/>
      <c r="I40" s="38"/>
      <c r="J40" s="38"/>
      <c r="K40" s="38"/>
      <c r="L40" s="38"/>
      <c r="M40" s="38"/>
      <c r="N40" s="423"/>
      <c r="O40" s="423"/>
      <c r="P40" s="423"/>
      <c r="Q40" s="423"/>
      <c r="R40" s="423"/>
    </row>
    <row r="41" spans="1:18" s="6" customFormat="1" ht="11.25">
      <c r="A41" s="355">
        <v>37</v>
      </c>
      <c r="B41" s="42" t="s">
        <v>108</v>
      </c>
      <c r="C41" s="420">
        <v>1814</v>
      </c>
      <c r="D41" s="420">
        <v>1837</v>
      </c>
      <c r="E41" s="420">
        <v>1850</v>
      </c>
      <c r="F41" s="420">
        <v>1916</v>
      </c>
      <c r="G41" s="421">
        <v>1960</v>
      </c>
      <c r="H41" s="422"/>
      <c r="I41" s="38"/>
      <c r="J41" s="38"/>
      <c r="K41" s="38"/>
      <c r="L41" s="38"/>
      <c r="M41" s="38"/>
      <c r="N41" s="423"/>
      <c r="O41" s="423"/>
      <c r="P41" s="423"/>
      <c r="Q41" s="423"/>
      <c r="R41" s="423"/>
    </row>
    <row r="42" spans="1:18" s="6" customFormat="1" ht="11.25">
      <c r="A42" s="355">
        <v>38</v>
      </c>
      <c r="B42" s="42" t="s">
        <v>109</v>
      </c>
      <c r="C42" s="420">
        <v>7536</v>
      </c>
      <c r="D42" s="420">
        <v>5743</v>
      </c>
      <c r="E42" s="420">
        <v>7189</v>
      </c>
      <c r="F42" s="420">
        <v>6891</v>
      </c>
      <c r="G42" s="421">
        <v>7338</v>
      </c>
      <c r="H42" s="422"/>
      <c r="I42" s="38"/>
      <c r="J42" s="38"/>
      <c r="K42" s="38"/>
      <c r="L42" s="38"/>
      <c r="M42" s="38"/>
      <c r="N42" s="423"/>
      <c r="O42" s="423"/>
      <c r="P42" s="423"/>
      <c r="Q42" s="423"/>
      <c r="R42" s="423"/>
    </row>
    <row r="43" spans="1:18" s="6" customFormat="1" ht="11.25">
      <c r="A43" s="355">
        <v>39</v>
      </c>
      <c r="B43" s="42" t="s">
        <v>110</v>
      </c>
      <c r="C43" s="420">
        <v>443</v>
      </c>
      <c r="D43" s="420">
        <v>526</v>
      </c>
      <c r="E43" s="420">
        <v>605</v>
      </c>
      <c r="F43" s="420">
        <v>564</v>
      </c>
      <c r="G43" s="421">
        <v>536</v>
      </c>
      <c r="H43" s="422"/>
      <c r="I43" s="38"/>
      <c r="J43" s="38"/>
      <c r="K43" s="38"/>
      <c r="L43" s="38"/>
      <c r="M43" s="38"/>
      <c r="N43" s="423"/>
      <c r="O43" s="423"/>
      <c r="P43" s="423"/>
      <c r="Q43" s="423"/>
      <c r="R43" s="423"/>
    </row>
    <row r="44" spans="1:18" s="6" customFormat="1" ht="11.25">
      <c r="A44" s="355">
        <v>40</v>
      </c>
      <c r="B44" s="42" t="s">
        <v>111</v>
      </c>
      <c r="C44" s="420">
        <v>741</v>
      </c>
      <c r="D44" s="420">
        <v>710</v>
      </c>
      <c r="E44" s="420">
        <v>708</v>
      </c>
      <c r="F44" s="420">
        <v>726</v>
      </c>
      <c r="G44" s="421">
        <v>881</v>
      </c>
      <c r="H44" s="422"/>
      <c r="I44" s="38"/>
      <c r="J44" s="38"/>
      <c r="K44" s="38"/>
      <c r="L44" s="38"/>
      <c r="M44" s="38"/>
      <c r="N44" s="423"/>
      <c r="O44" s="423"/>
      <c r="P44" s="423"/>
      <c r="Q44" s="423"/>
      <c r="R44" s="423"/>
    </row>
    <row r="45" spans="1:18" s="6" customFormat="1" ht="11.25">
      <c r="A45" s="355">
        <v>41</v>
      </c>
      <c r="B45" s="42" t="s">
        <v>112</v>
      </c>
      <c r="C45" s="420">
        <v>810</v>
      </c>
      <c r="D45" s="420">
        <v>820</v>
      </c>
      <c r="E45" s="420">
        <v>833</v>
      </c>
      <c r="F45" s="420">
        <v>862</v>
      </c>
      <c r="G45" s="421">
        <v>885</v>
      </c>
      <c r="H45" s="422"/>
      <c r="I45" s="38"/>
      <c r="J45" s="38"/>
      <c r="K45" s="38"/>
      <c r="L45" s="38"/>
      <c r="M45" s="38"/>
      <c r="N45" s="423"/>
      <c r="O45" s="423"/>
      <c r="P45" s="423"/>
      <c r="Q45" s="423"/>
      <c r="R45" s="423"/>
    </row>
    <row r="46" spans="1:18" s="6" customFormat="1" ht="11.25">
      <c r="A46" s="355">
        <v>42</v>
      </c>
      <c r="B46" s="42" t="s">
        <v>113</v>
      </c>
      <c r="C46" s="420">
        <v>2291</v>
      </c>
      <c r="D46" s="420">
        <v>2384</v>
      </c>
      <c r="E46" s="420">
        <v>2467</v>
      </c>
      <c r="F46" s="420">
        <v>2504</v>
      </c>
      <c r="G46" s="421">
        <v>2726</v>
      </c>
      <c r="H46" s="422"/>
      <c r="I46" s="38"/>
      <c r="J46" s="38"/>
      <c r="K46" s="38"/>
      <c r="L46" s="38"/>
      <c r="M46" s="38"/>
      <c r="N46" s="423"/>
      <c r="O46" s="423"/>
      <c r="P46" s="423"/>
      <c r="Q46" s="423"/>
      <c r="R46" s="423"/>
    </row>
    <row r="47" spans="1:18" s="6" customFormat="1" ht="11.25">
      <c r="A47" s="355">
        <v>43</v>
      </c>
      <c r="B47" s="42" t="s">
        <v>114</v>
      </c>
      <c r="C47" s="420">
        <v>572</v>
      </c>
      <c r="D47" s="420">
        <v>615</v>
      </c>
      <c r="E47" s="420">
        <v>647</v>
      </c>
      <c r="F47" s="420">
        <v>647</v>
      </c>
      <c r="G47" s="421">
        <v>767</v>
      </c>
      <c r="H47" s="422"/>
      <c r="I47" s="38"/>
      <c r="J47" s="38"/>
      <c r="K47" s="38"/>
      <c r="L47" s="38"/>
      <c r="M47" s="38"/>
      <c r="N47" s="423"/>
      <c r="O47" s="423"/>
      <c r="P47" s="423"/>
      <c r="Q47" s="423"/>
      <c r="R47" s="423"/>
    </row>
    <row r="48" spans="1:18" s="6" customFormat="1" ht="11.25">
      <c r="A48" s="355">
        <v>44</v>
      </c>
      <c r="B48" s="42" t="s">
        <v>115</v>
      </c>
      <c r="C48" s="420">
        <v>4089</v>
      </c>
      <c r="D48" s="420">
        <v>4376</v>
      </c>
      <c r="E48" s="420">
        <v>4816</v>
      </c>
      <c r="F48" s="420">
        <v>4536</v>
      </c>
      <c r="G48" s="421">
        <v>5336</v>
      </c>
      <c r="H48" s="422"/>
      <c r="I48" s="38"/>
      <c r="J48" s="38"/>
      <c r="K48" s="38"/>
      <c r="L48" s="38"/>
      <c r="M48" s="38"/>
      <c r="N48" s="423"/>
      <c r="O48" s="423"/>
      <c r="P48" s="423"/>
      <c r="Q48" s="423"/>
      <c r="R48" s="423"/>
    </row>
    <row r="49" spans="1:18" s="6" customFormat="1" ht="11.25">
      <c r="A49" s="355">
        <v>45</v>
      </c>
      <c r="B49" s="42" t="s">
        <v>116</v>
      </c>
      <c r="C49" s="420">
        <v>2066</v>
      </c>
      <c r="D49" s="420">
        <v>2234</v>
      </c>
      <c r="E49" s="420">
        <v>2639</v>
      </c>
      <c r="F49" s="420">
        <v>2151</v>
      </c>
      <c r="G49" s="421">
        <v>2204</v>
      </c>
      <c r="H49" s="422"/>
      <c r="I49" s="38"/>
      <c r="J49" s="38"/>
      <c r="K49" s="38"/>
      <c r="L49" s="38"/>
      <c r="M49" s="38"/>
      <c r="N49" s="423"/>
      <c r="O49" s="423"/>
      <c r="P49" s="423"/>
      <c r="Q49" s="423"/>
      <c r="R49" s="423"/>
    </row>
    <row r="50" spans="1:18" s="6" customFormat="1" ht="11.25">
      <c r="A50" s="355">
        <v>46</v>
      </c>
      <c r="B50" s="42" t="s">
        <v>117</v>
      </c>
      <c r="C50" s="420">
        <v>493</v>
      </c>
      <c r="D50" s="420">
        <v>466</v>
      </c>
      <c r="E50" s="420">
        <v>494</v>
      </c>
      <c r="F50" s="420">
        <v>587</v>
      </c>
      <c r="G50" s="421">
        <v>509</v>
      </c>
      <c r="H50" s="422"/>
      <c r="I50" s="38"/>
      <c r="J50" s="38"/>
      <c r="K50" s="38"/>
      <c r="L50" s="38"/>
      <c r="M50" s="38"/>
      <c r="N50" s="423"/>
      <c r="O50" s="423"/>
      <c r="P50" s="423"/>
      <c r="Q50" s="423"/>
      <c r="R50" s="423"/>
    </row>
    <row r="51" spans="1:18" s="6" customFormat="1" ht="11.25">
      <c r="A51" s="355">
        <v>47</v>
      </c>
      <c r="B51" s="42" t="s">
        <v>118</v>
      </c>
      <c r="C51" s="420">
        <v>979</v>
      </c>
      <c r="D51" s="420">
        <v>1044</v>
      </c>
      <c r="E51" s="420">
        <v>1065</v>
      </c>
      <c r="F51" s="420">
        <v>1152</v>
      </c>
      <c r="G51" s="421">
        <v>1180</v>
      </c>
      <c r="H51" s="422"/>
      <c r="I51" s="38"/>
      <c r="J51" s="38"/>
      <c r="K51" s="38"/>
      <c r="L51" s="38"/>
      <c r="M51" s="38"/>
      <c r="N51" s="423"/>
      <c r="O51" s="423"/>
      <c r="P51" s="423"/>
      <c r="Q51" s="423"/>
      <c r="R51" s="423"/>
    </row>
    <row r="52" spans="1:18" s="6" customFormat="1" ht="11.25">
      <c r="A52" s="355">
        <v>48</v>
      </c>
      <c r="B52" s="42" t="s">
        <v>119</v>
      </c>
      <c r="C52" s="420">
        <v>215</v>
      </c>
      <c r="D52" s="420">
        <v>272</v>
      </c>
      <c r="E52" s="420">
        <v>246</v>
      </c>
      <c r="F52" s="420">
        <v>245</v>
      </c>
      <c r="G52" s="421">
        <v>246</v>
      </c>
      <c r="H52" s="422"/>
      <c r="I52" s="38"/>
      <c r="J52" s="38"/>
      <c r="K52" s="38"/>
      <c r="L52" s="38"/>
      <c r="M52" s="38"/>
      <c r="N52" s="423"/>
      <c r="O52" s="423"/>
      <c r="P52" s="423"/>
      <c r="Q52" s="423"/>
      <c r="R52" s="423"/>
    </row>
    <row r="53" spans="1:18" s="6" customFormat="1" ht="11.25">
      <c r="A53" s="355">
        <v>49</v>
      </c>
      <c r="B53" s="42" t="s">
        <v>120</v>
      </c>
      <c r="C53" s="420">
        <v>2028</v>
      </c>
      <c r="D53" s="420">
        <v>2085</v>
      </c>
      <c r="E53" s="420">
        <v>2169</v>
      </c>
      <c r="F53" s="420">
        <v>2312</v>
      </c>
      <c r="G53" s="421">
        <v>2475</v>
      </c>
      <c r="H53" s="422"/>
      <c r="I53" s="38"/>
      <c r="J53" s="38"/>
      <c r="K53" s="38"/>
      <c r="L53" s="38"/>
      <c r="M53" s="38"/>
      <c r="N53" s="423"/>
      <c r="O53" s="423"/>
      <c r="P53" s="423"/>
      <c r="Q53" s="423"/>
      <c r="R53" s="423"/>
    </row>
    <row r="54" spans="1:18" s="6" customFormat="1" ht="11.25">
      <c r="A54" s="355">
        <v>50</v>
      </c>
      <c r="B54" s="42" t="s">
        <v>121</v>
      </c>
      <c r="C54" s="420">
        <v>721</v>
      </c>
      <c r="D54" s="420">
        <v>604</v>
      </c>
      <c r="E54" s="420">
        <v>663</v>
      </c>
      <c r="F54" s="420">
        <v>755</v>
      </c>
      <c r="G54" s="421">
        <v>682</v>
      </c>
      <c r="H54" s="422"/>
      <c r="I54" s="38"/>
      <c r="J54" s="38"/>
      <c r="K54" s="38"/>
      <c r="L54" s="38"/>
      <c r="M54" s="38"/>
      <c r="N54" s="423"/>
      <c r="O54" s="423"/>
      <c r="P54" s="423"/>
      <c r="Q54" s="423"/>
      <c r="R54" s="423"/>
    </row>
    <row r="55" spans="1:18" s="6" customFormat="1" ht="11.25">
      <c r="A55" s="355">
        <v>51</v>
      </c>
      <c r="B55" s="42" t="s">
        <v>122</v>
      </c>
      <c r="C55" s="420">
        <v>2503</v>
      </c>
      <c r="D55" s="420">
        <v>2534</v>
      </c>
      <c r="E55" s="420">
        <v>2738</v>
      </c>
      <c r="F55" s="420">
        <v>2883</v>
      </c>
      <c r="G55" s="421">
        <v>2922</v>
      </c>
      <c r="H55" s="422"/>
      <c r="I55" s="38"/>
      <c r="J55" s="38"/>
      <c r="K55" s="38"/>
      <c r="L55" s="38"/>
      <c r="M55" s="38"/>
      <c r="N55" s="423"/>
      <c r="O55" s="423"/>
      <c r="P55" s="423"/>
      <c r="Q55" s="423"/>
      <c r="R55" s="423"/>
    </row>
    <row r="56" spans="1:18" s="6" customFormat="1" ht="11.25">
      <c r="A56" s="360">
        <v>52</v>
      </c>
      <c r="B56" s="361" t="s">
        <v>123</v>
      </c>
      <c r="C56" s="424">
        <v>374</v>
      </c>
      <c r="D56" s="424">
        <v>263</v>
      </c>
      <c r="E56" s="424">
        <v>253</v>
      </c>
      <c r="F56" s="424">
        <v>230</v>
      </c>
      <c r="G56" s="425">
        <v>356</v>
      </c>
      <c r="H56" s="422"/>
      <c r="I56" s="38"/>
      <c r="J56" s="38"/>
      <c r="K56" s="38"/>
      <c r="L56" s="38"/>
      <c r="M56" s="38"/>
      <c r="N56" s="423"/>
      <c r="O56" s="423"/>
      <c r="P56" s="423"/>
      <c r="Q56" s="423"/>
      <c r="R56" s="423"/>
    </row>
    <row r="57" spans="1:18" s="6" customFormat="1" ht="11.25">
      <c r="A57" s="372"/>
      <c r="B57" s="42"/>
      <c r="C57" s="422"/>
      <c r="D57" s="422"/>
      <c r="E57" s="422"/>
      <c r="F57" s="422"/>
      <c r="G57" s="422"/>
      <c r="H57" s="422"/>
      <c r="I57" s="38"/>
      <c r="J57" s="38"/>
      <c r="K57" s="38"/>
      <c r="L57" s="38"/>
      <c r="M57" s="38"/>
      <c r="N57" s="423"/>
      <c r="O57" s="423"/>
      <c r="P57" s="423"/>
      <c r="Q57" s="423"/>
      <c r="R57" s="423"/>
    </row>
    <row r="58" spans="1:18" s="6" customFormat="1" ht="27" customHeight="1">
      <c r="A58" s="491" t="s">
        <v>64</v>
      </c>
      <c r="B58" s="492"/>
      <c r="C58" s="67">
        <v>2003</v>
      </c>
      <c r="D58" s="67">
        <v>2004</v>
      </c>
      <c r="E58" s="67">
        <v>2005</v>
      </c>
      <c r="F58" s="67">
        <v>2006</v>
      </c>
      <c r="G58" s="352">
        <v>2007</v>
      </c>
      <c r="H58" s="419"/>
      <c r="I58" s="38"/>
      <c r="J58" s="38"/>
      <c r="K58" s="38"/>
      <c r="L58" s="38"/>
      <c r="M58" s="38"/>
      <c r="N58" s="423"/>
      <c r="O58" s="423"/>
      <c r="P58" s="423"/>
      <c r="Q58" s="423"/>
      <c r="R58" s="423"/>
    </row>
    <row r="59" spans="1:18" s="6" customFormat="1" ht="11.25">
      <c r="A59" s="355">
        <v>53</v>
      </c>
      <c r="B59" s="42" t="s">
        <v>125</v>
      </c>
      <c r="C59" s="420">
        <v>629</v>
      </c>
      <c r="D59" s="420">
        <v>604</v>
      </c>
      <c r="E59" s="420">
        <v>671</v>
      </c>
      <c r="F59" s="420">
        <v>684</v>
      </c>
      <c r="G59" s="421">
        <v>703</v>
      </c>
      <c r="H59" s="422"/>
      <c r="I59" s="38"/>
      <c r="J59" s="38"/>
      <c r="K59" s="38"/>
      <c r="L59" s="38"/>
      <c r="M59" s="38"/>
      <c r="N59" s="423"/>
      <c r="O59" s="423"/>
      <c r="P59" s="423"/>
      <c r="Q59" s="423"/>
      <c r="R59" s="423"/>
    </row>
    <row r="60" spans="1:18" s="6" customFormat="1" ht="11.25">
      <c r="A60" s="355">
        <v>54</v>
      </c>
      <c r="B60" s="42" t="s">
        <v>126</v>
      </c>
      <c r="C60" s="420">
        <v>2216</v>
      </c>
      <c r="D60" s="420">
        <v>2281</v>
      </c>
      <c r="E60" s="420">
        <v>2427</v>
      </c>
      <c r="F60" s="420">
        <v>2475</v>
      </c>
      <c r="G60" s="421">
        <v>2589</v>
      </c>
      <c r="H60" s="422"/>
      <c r="I60" s="38"/>
      <c r="J60" s="38"/>
      <c r="K60" s="38"/>
      <c r="L60" s="38"/>
      <c r="M60" s="38"/>
      <c r="N60" s="423"/>
      <c r="O60" s="423"/>
      <c r="P60" s="423"/>
      <c r="Q60" s="423"/>
      <c r="R60" s="423"/>
    </row>
    <row r="61" spans="1:18" s="6" customFormat="1" ht="11.25">
      <c r="A61" s="355">
        <v>55</v>
      </c>
      <c r="B61" s="42" t="s">
        <v>127</v>
      </c>
      <c r="C61" s="420">
        <v>393</v>
      </c>
      <c r="D61" s="420">
        <v>381</v>
      </c>
      <c r="E61" s="420">
        <v>379</v>
      </c>
      <c r="F61" s="420">
        <v>336</v>
      </c>
      <c r="G61" s="421">
        <v>310</v>
      </c>
      <c r="H61" s="422"/>
      <c r="I61" s="38"/>
      <c r="J61" s="38"/>
      <c r="K61" s="38"/>
      <c r="L61" s="38"/>
      <c r="M61" s="38"/>
      <c r="N61" s="423"/>
      <c r="O61" s="423"/>
      <c r="P61" s="423"/>
      <c r="Q61" s="423"/>
      <c r="R61" s="423"/>
    </row>
    <row r="62" spans="1:18" s="6" customFormat="1" ht="11.25">
      <c r="A62" s="355">
        <v>56</v>
      </c>
      <c r="B62" s="42" t="s">
        <v>128</v>
      </c>
      <c r="C62" s="420">
        <v>1244.3012397047382</v>
      </c>
      <c r="D62" s="420">
        <v>1491</v>
      </c>
      <c r="E62" s="420">
        <v>1695.7376209672402</v>
      </c>
      <c r="F62" s="420">
        <v>1358</v>
      </c>
      <c r="G62" s="421">
        <v>1437</v>
      </c>
      <c r="H62" s="422"/>
      <c r="I62" s="38"/>
      <c r="J62" s="38"/>
      <c r="K62" s="38"/>
      <c r="L62" s="38"/>
      <c r="M62" s="38"/>
      <c r="N62" s="423"/>
      <c r="O62" s="423"/>
      <c r="P62" s="423"/>
      <c r="Q62" s="423"/>
      <c r="R62" s="423"/>
    </row>
    <row r="63" spans="1:18" s="6" customFormat="1" ht="11.25">
      <c r="A63" s="355">
        <v>57</v>
      </c>
      <c r="B63" s="42" t="s">
        <v>129</v>
      </c>
      <c r="C63" s="420">
        <v>1814</v>
      </c>
      <c r="D63" s="420">
        <v>1920</v>
      </c>
      <c r="E63" s="420">
        <v>2085</v>
      </c>
      <c r="F63" s="420">
        <v>2120</v>
      </c>
      <c r="G63" s="421">
        <v>2305</v>
      </c>
      <c r="H63" s="422"/>
      <c r="I63" s="38"/>
      <c r="J63" s="38"/>
      <c r="K63" s="38"/>
      <c r="L63" s="38"/>
      <c r="M63" s="38"/>
      <c r="N63" s="423"/>
      <c r="O63" s="423"/>
      <c r="P63" s="423"/>
      <c r="Q63" s="423"/>
      <c r="R63" s="423"/>
    </row>
    <row r="64" spans="1:18" s="6" customFormat="1" ht="11.25">
      <c r="A64" s="355">
        <v>58</v>
      </c>
      <c r="B64" s="42" t="s">
        <v>130</v>
      </c>
      <c r="C64" s="420">
        <v>429</v>
      </c>
      <c r="D64" s="420">
        <v>461</v>
      </c>
      <c r="E64" s="420">
        <v>461</v>
      </c>
      <c r="F64" s="420">
        <v>461</v>
      </c>
      <c r="G64" s="421">
        <v>465.19143937546994</v>
      </c>
      <c r="H64" s="422"/>
      <c r="I64" s="38"/>
      <c r="J64" s="38"/>
      <c r="K64" s="38"/>
      <c r="L64" s="38"/>
      <c r="M64" s="38"/>
      <c r="N64" s="423"/>
      <c r="O64" s="423"/>
      <c r="P64" s="423"/>
      <c r="Q64" s="423"/>
      <c r="R64" s="423"/>
    </row>
    <row r="65" spans="1:18" s="6" customFormat="1" ht="11.25">
      <c r="A65" s="355">
        <v>59</v>
      </c>
      <c r="B65" s="42" t="s">
        <v>131</v>
      </c>
      <c r="C65" s="420">
        <v>7863</v>
      </c>
      <c r="D65" s="420">
        <v>7304</v>
      </c>
      <c r="E65" s="420">
        <v>6870</v>
      </c>
      <c r="F65" s="420">
        <v>7842</v>
      </c>
      <c r="G65" s="421">
        <v>7535</v>
      </c>
      <c r="H65" s="422"/>
      <c r="I65" s="38"/>
      <c r="J65" s="38"/>
      <c r="K65" s="38"/>
      <c r="L65" s="38"/>
      <c r="M65" s="38"/>
      <c r="N65" s="423"/>
      <c r="O65" s="423"/>
      <c r="P65" s="423"/>
      <c r="Q65" s="423"/>
      <c r="R65" s="423"/>
    </row>
    <row r="66" spans="1:18" s="6" customFormat="1" ht="11.25">
      <c r="A66" s="355">
        <v>60</v>
      </c>
      <c r="B66" s="42" t="s">
        <v>132</v>
      </c>
      <c r="C66" s="420">
        <v>1763</v>
      </c>
      <c r="D66" s="420">
        <v>1790</v>
      </c>
      <c r="E66" s="420">
        <v>1790</v>
      </c>
      <c r="F66" s="420">
        <v>2224</v>
      </c>
      <c r="G66" s="421">
        <v>1874</v>
      </c>
      <c r="H66" s="422"/>
      <c r="I66" s="38"/>
      <c r="J66" s="38"/>
      <c r="K66" s="38"/>
      <c r="L66" s="38"/>
      <c r="M66" s="38"/>
      <c r="N66" s="423"/>
      <c r="O66" s="423"/>
      <c r="P66" s="423"/>
      <c r="Q66" s="423"/>
      <c r="R66" s="423"/>
    </row>
    <row r="67" spans="1:18" s="6" customFormat="1" ht="11.25">
      <c r="A67" s="355">
        <v>61</v>
      </c>
      <c r="B67" s="42" t="s">
        <v>133</v>
      </c>
      <c r="C67" s="420">
        <v>454</v>
      </c>
      <c r="D67" s="420">
        <v>474</v>
      </c>
      <c r="E67" s="420">
        <v>519</v>
      </c>
      <c r="F67" s="420">
        <v>524</v>
      </c>
      <c r="G67" s="421">
        <v>450</v>
      </c>
      <c r="H67" s="422"/>
      <c r="I67" s="38"/>
      <c r="J67" s="38"/>
      <c r="K67" s="38"/>
      <c r="L67" s="38"/>
      <c r="M67" s="38"/>
      <c r="N67" s="423"/>
      <c r="O67" s="423"/>
      <c r="P67" s="423"/>
      <c r="Q67" s="423"/>
      <c r="R67" s="423"/>
    </row>
    <row r="68" spans="1:18" s="6" customFormat="1" ht="11.25">
      <c r="A68" s="355">
        <v>62</v>
      </c>
      <c r="B68" s="42" t="s">
        <v>134</v>
      </c>
      <c r="C68" s="420">
        <v>1929</v>
      </c>
      <c r="D68" s="420">
        <v>2177</v>
      </c>
      <c r="E68" s="420">
        <v>2605</v>
      </c>
      <c r="F68" s="420">
        <v>2708</v>
      </c>
      <c r="G68" s="421">
        <v>2719</v>
      </c>
      <c r="H68" s="422"/>
      <c r="I68" s="38"/>
      <c r="J68" s="38"/>
      <c r="K68" s="38"/>
      <c r="L68" s="38"/>
      <c r="M68" s="38"/>
      <c r="N68" s="423"/>
      <c r="O68" s="423"/>
      <c r="P68" s="423"/>
      <c r="Q68" s="423"/>
      <c r="R68" s="423"/>
    </row>
    <row r="69" spans="1:18" s="6" customFormat="1" ht="11.25">
      <c r="A69" s="355">
        <v>63</v>
      </c>
      <c r="B69" s="42" t="s">
        <v>135</v>
      </c>
      <c r="C69" s="420">
        <v>1550</v>
      </c>
      <c r="D69" s="420">
        <v>1531</v>
      </c>
      <c r="E69" s="420">
        <v>1705</v>
      </c>
      <c r="F69" s="420">
        <v>1910</v>
      </c>
      <c r="G69" s="421">
        <v>1767</v>
      </c>
      <c r="H69" s="422"/>
      <c r="I69" s="38"/>
      <c r="J69" s="38"/>
      <c r="K69" s="38"/>
      <c r="L69" s="38"/>
      <c r="M69" s="38"/>
      <c r="N69" s="423"/>
      <c r="O69" s="423"/>
      <c r="P69" s="423"/>
      <c r="Q69" s="423"/>
      <c r="R69" s="423"/>
    </row>
    <row r="70" spans="1:18" s="6" customFormat="1" ht="11.25">
      <c r="A70" s="355">
        <v>64</v>
      </c>
      <c r="B70" s="42" t="s">
        <v>136</v>
      </c>
      <c r="C70" s="420">
        <v>1978</v>
      </c>
      <c r="D70" s="420">
        <v>1740</v>
      </c>
      <c r="E70" s="420">
        <v>2012</v>
      </c>
      <c r="F70" s="420">
        <v>2080</v>
      </c>
      <c r="G70" s="421">
        <v>2144</v>
      </c>
      <c r="H70" s="422"/>
      <c r="I70" s="38"/>
      <c r="J70" s="38"/>
      <c r="K70" s="38"/>
      <c r="L70" s="38"/>
      <c r="M70" s="38"/>
      <c r="N70" s="423"/>
      <c r="O70" s="423"/>
      <c r="P70" s="423"/>
      <c r="Q70" s="423"/>
      <c r="R70" s="423"/>
    </row>
    <row r="71" spans="1:18" s="6" customFormat="1" ht="11.25">
      <c r="A71" s="355">
        <v>65</v>
      </c>
      <c r="B71" s="42" t="s">
        <v>137</v>
      </c>
      <c r="C71" s="420">
        <v>605.9055519116705</v>
      </c>
      <c r="D71" s="420">
        <v>657</v>
      </c>
      <c r="E71" s="420">
        <v>664</v>
      </c>
      <c r="F71" s="420">
        <v>660</v>
      </c>
      <c r="G71" s="421">
        <v>660</v>
      </c>
      <c r="H71" s="422"/>
      <c r="I71" s="38"/>
      <c r="J71" s="38"/>
      <c r="K71" s="38"/>
      <c r="L71" s="38"/>
      <c r="M71" s="38"/>
      <c r="N71" s="423"/>
      <c r="O71" s="423"/>
      <c r="P71" s="423"/>
      <c r="Q71" s="423"/>
      <c r="R71" s="423"/>
    </row>
    <row r="72" spans="1:18" s="6" customFormat="1" ht="11.25">
      <c r="A72" s="355">
        <v>66</v>
      </c>
      <c r="B72" s="42" t="s">
        <v>138</v>
      </c>
      <c r="C72" s="420">
        <v>1353</v>
      </c>
      <c r="D72" s="420">
        <v>1423</v>
      </c>
      <c r="E72" s="420">
        <v>1472</v>
      </c>
      <c r="F72" s="420">
        <v>1555</v>
      </c>
      <c r="G72" s="421">
        <v>1561</v>
      </c>
      <c r="H72" s="422"/>
      <c r="I72" s="38"/>
      <c r="J72" s="38"/>
      <c r="K72" s="38"/>
      <c r="L72" s="38"/>
      <c r="M72" s="38"/>
      <c r="N72" s="423"/>
      <c r="O72" s="423"/>
      <c r="P72" s="423"/>
      <c r="Q72" s="423"/>
      <c r="R72" s="423"/>
    </row>
    <row r="73" spans="1:18" s="6" customFormat="1" ht="11.25">
      <c r="A73" s="355">
        <v>67</v>
      </c>
      <c r="B73" s="42" t="s">
        <v>139</v>
      </c>
      <c r="C73" s="420">
        <v>4744</v>
      </c>
      <c r="D73" s="420">
        <v>4841</v>
      </c>
      <c r="E73" s="420">
        <v>4937</v>
      </c>
      <c r="F73" s="420">
        <v>5040</v>
      </c>
      <c r="G73" s="421">
        <v>5061</v>
      </c>
      <c r="H73" s="422"/>
      <c r="I73" s="38"/>
      <c r="J73" s="38"/>
      <c r="K73" s="38"/>
      <c r="L73" s="38"/>
      <c r="M73" s="38"/>
      <c r="N73" s="423"/>
      <c r="O73" s="423"/>
      <c r="P73" s="423"/>
      <c r="Q73" s="423"/>
      <c r="R73" s="423"/>
    </row>
    <row r="74" spans="1:18" s="6" customFormat="1" ht="11.25">
      <c r="A74" s="355">
        <v>68</v>
      </c>
      <c r="B74" s="42" t="s">
        <v>140</v>
      </c>
      <c r="C74" s="420">
        <v>3409</v>
      </c>
      <c r="D74" s="420">
        <v>3478</v>
      </c>
      <c r="E74" s="420">
        <v>3625</v>
      </c>
      <c r="F74" s="420">
        <v>3658</v>
      </c>
      <c r="G74" s="421">
        <v>3826</v>
      </c>
      <c r="H74" s="422"/>
      <c r="I74" s="38"/>
      <c r="J74" s="38"/>
      <c r="K74" s="38"/>
      <c r="L74" s="38"/>
      <c r="M74" s="38"/>
      <c r="N74" s="423"/>
      <c r="O74" s="423"/>
      <c r="P74" s="423"/>
      <c r="Q74" s="423"/>
      <c r="R74" s="423"/>
    </row>
    <row r="75" spans="1:18" s="6" customFormat="1" ht="11.25">
      <c r="A75" s="355">
        <v>69</v>
      </c>
      <c r="B75" s="42" t="s">
        <v>141</v>
      </c>
      <c r="C75" s="420">
        <v>8707</v>
      </c>
      <c r="D75" s="420">
        <v>8923</v>
      </c>
      <c r="E75" s="420">
        <v>9520</v>
      </c>
      <c r="F75" s="420">
        <v>10105</v>
      </c>
      <c r="G75" s="421">
        <v>10105</v>
      </c>
      <c r="H75" s="422"/>
      <c r="I75" s="38"/>
      <c r="J75" s="38"/>
      <c r="K75" s="38"/>
      <c r="L75" s="38"/>
      <c r="M75" s="38"/>
      <c r="N75" s="423"/>
      <c r="O75" s="423"/>
      <c r="P75" s="423"/>
      <c r="Q75" s="423"/>
      <c r="R75" s="423"/>
    </row>
    <row r="76" spans="1:18" s="6" customFormat="1" ht="11.25">
      <c r="A76" s="355">
        <v>70</v>
      </c>
      <c r="B76" s="42" t="s">
        <v>142</v>
      </c>
      <c r="C76" s="420">
        <v>329</v>
      </c>
      <c r="D76" s="420">
        <v>345</v>
      </c>
      <c r="E76" s="420">
        <v>388</v>
      </c>
      <c r="F76" s="420">
        <v>418</v>
      </c>
      <c r="G76" s="421">
        <v>418</v>
      </c>
      <c r="H76" s="422"/>
      <c r="I76" s="38"/>
      <c r="J76" s="38"/>
      <c r="K76" s="38"/>
      <c r="L76" s="38"/>
      <c r="M76" s="38"/>
      <c r="N76" s="423"/>
      <c r="O76" s="423"/>
      <c r="P76" s="423"/>
      <c r="Q76" s="423"/>
      <c r="R76" s="423"/>
    </row>
    <row r="77" spans="1:18" s="6" customFormat="1" ht="11.25">
      <c r="A77" s="355">
        <v>71</v>
      </c>
      <c r="B77" s="42" t="s">
        <v>143</v>
      </c>
      <c r="C77" s="420">
        <v>1584</v>
      </c>
      <c r="D77" s="420">
        <v>1300</v>
      </c>
      <c r="E77" s="420">
        <v>1393</v>
      </c>
      <c r="F77" s="420">
        <v>1480</v>
      </c>
      <c r="G77" s="421">
        <v>1504</v>
      </c>
      <c r="H77" s="422"/>
      <c r="I77" s="38"/>
      <c r="J77" s="38"/>
      <c r="K77" s="38"/>
      <c r="L77" s="38"/>
      <c r="M77" s="38"/>
      <c r="N77" s="423"/>
      <c r="O77" s="423"/>
      <c r="P77" s="423"/>
      <c r="Q77" s="423"/>
      <c r="R77" s="423"/>
    </row>
    <row r="78" spans="1:18" s="6" customFormat="1" ht="11.25">
      <c r="A78" s="355">
        <v>72</v>
      </c>
      <c r="B78" s="42" t="s">
        <v>144</v>
      </c>
      <c r="C78" s="420">
        <v>704</v>
      </c>
      <c r="D78" s="420">
        <v>759</v>
      </c>
      <c r="E78" s="420">
        <v>871</v>
      </c>
      <c r="F78" s="420">
        <v>905</v>
      </c>
      <c r="G78" s="421">
        <v>895</v>
      </c>
      <c r="H78" s="422"/>
      <c r="I78" s="38"/>
      <c r="J78" s="38"/>
      <c r="K78" s="38"/>
      <c r="L78" s="38"/>
      <c r="M78" s="38"/>
      <c r="N78" s="423"/>
      <c r="O78" s="423"/>
      <c r="P78" s="423"/>
      <c r="Q78" s="423"/>
      <c r="R78" s="423"/>
    </row>
    <row r="79" spans="1:18" s="6" customFormat="1" ht="11.25">
      <c r="A79" s="355">
        <v>73</v>
      </c>
      <c r="B79" s="42" t="s">
        <v>145</v>
      </c>
      <c r="C79" s="420">
        <v>1290</v>
      </c>
      <c r="D79" s="420">
        <v>1474</v>
      </c>
      <c r="E79" s="420">
        <v>1607</v>
      </c>
      <c r="F79" s="420">
        <v>1542.0032593924425</v>
      </c>
      <c r="G79" s="421">
        <v>1386</v>
      </c>
      <c r="H79" s="422"/>
      <c r="I79" s="38"/>
      <c r="J79" s="38"/>
      <c r="K79" s="38"/>
      <c r="L79" s="38"/>
      <c r="M79" s="38"/>
      <c r="N79" s="423"/>
      <c r="O79" s="423"/>
      <c r="P79" s="423"/>
      <c r="Q79" s="423"/>
      <c r="R79" s="423"/>
    </row>
    <row r="80" spans="1:18" s="6" customFormat="1" ht="11.25">
      <c r="A80" s="355">
        <v>74</v>
      </c>
      <c r="B80" s="42" t="s">
        <v>146</v>
      </c>
      <c r="C80" s="420">
        <v>2574.215139762863</v>
      </c>
      <c r="D80" s="420">
        <v>2757</v>
      </c>
      <c r="E80" s="420">
        <v>3147</v>
      </c>
      <c r="F80" s="420">
        <v>3176</v>
      </c>
      <c r="G80" s="421">
        <v>4270</v>
      </c>
      <c r="H80" s="422"/>
      <c r="I80" s="38"/>
      <c r="J80" s="38"/>
      <c r="K80" s="38"/>
      <c r="L80" s="38"/>
      <c r="M80" s="38"/>
      <c r="N80" s="423"/>
      <c r="O80" s="423"/>
      <c r="P80" s="423"/>
      <c r="Q80" s="423"/>
      <c r="R80" s="423"/>
    </row>
    <row r="81" spans="1:18" s="6" customFormat="1" ht="11.25">
      <c r="A81" s="355">
        <v>75</v>
      </c>
      <c r="B81" s="42" t="s">
        <v>147</v>
      </c>
      <c r="C81" s="420">
        <v>24483</v>
      </c>
      <c r="D81" s="420">
        <v>26237</v>
      </c>
      <c r="E81" s="420">
        <v>26792</v>
      </c>
      <c r="F81" s="420">
        <v>27473</v>
      </c>
      <c r="G81" s="421">
        <v>27108</v>
      </c>
      <c r="H81" s="422"/>
      <c r="I81" s="38"/>
      <c r="J81" s="38"/>
      <c r="K81" s="38"/>
      <c r="L81" s="38"/>
      <c r="M81" s="38"/>
      <c r="N81" s="423"/>
      <c r="O81" s="423"/>
      <c r="P81" s="423"/>
      <c r="Q81" s="423"/>
      <c r="R81" s="423"/>
    </row>
    <row r="82" spans="1:18" s="6" customFormat="1" ht="11.25">
      <c r="A82" s="355">
        <v>76</v>
      </c>
      <c r="B82" s="42" t="s">
        <v>148</v>
      </c>
      <c r="C82" s="420">
        <v>3635</v>
      </c>
      <c r="D82" s="420">
        <v>3688</v>
      </c>
      <c r="E82" s="420">
        <v>3781</v>
      </c>
      <c r="F82" s="420">
        <v>4061</v>
      </c>
      <c r="G82" s="421">
        <v>4145</v>
      </c>
      <c r="H82" s="422"/>
      <c r="I82" s="38"/>
      <c r="J82" s="38"/>
      <c r="K82" s="38"/>
      <c r="L82" s="38"/>
      <c r="M82" s="38"/>
      <c r="N82" s="423"/>
      <c r="O82" s="423"/>
      <c r="P82" s="423"/>
      <c r="Q82" s="423"/>
      <c r="R82" s="423"/>
    </row>
    <row r="83" spans="1:18" s="6" customFormat="1" ht="11.25">
      <c r="A83" s="355">
        <v>77</v>
      </c>
      <c r="B83" s="42" t="s">
        <v>149</v>
      </c>
      <c r="C83" s="420">
        <v>4435</v>
      </c>
      <c r="D83" s="420">
        <v>4557</v>
      </c>
      <c r="E83" s="420">
        <v>4993</v>
      </c>
      <c r="F83" s="420">
        <v>4092</v>
      </c>
      <c r="G83" s="421">
        <v>4020</v>
      </c>
      <c r="H83" s="422"/>
      <c r="I83" s="38"/>
      <c r="J83" s="38"/>
      <c r="K83" s="38"/>
      <c r="L83" s="38"/>
      <c r="M83" s="38"/>
      <c r="N83" s="423"/>
      <c r="O83" s="423"/>
      <c r="P83" s="423"/>
      <c r="Q83" s="423"/>
      <c r="R83" s="423"/>
    </row>
    <row r="84" spans="1:18" s="6" customFormat="1" ht="11.25">
      <c r="A84" s="355">
        <v>78</v>
      </c>
      <c r="B84" s="42" t="s">
        <v>150</v>
      </c>
      <c r="C84" s="420">
        <v>7432</v>
      </c>
      <c r="D84" s="420">
        <v>7716</v>
      </c>
      <c r="E84" s="420">
        <v>8446</v>
      </c>
      <c r="F84" s="420">
        <v>8859</v>
      </c>
      <c r="G84" s="421">
        <v>8817.52379136725</v>
      </c>
      <c r="H84" s="422"/>
      <c r="I84" s="38"/>
      <c r="J84" s="38"/>
      <c r="K84" s="38"/>
      <c r="L84" s="38"/>
      <c r="M84" s="38"/>
      <c r="N84" s="423"/>
      <c r="O84" s="423"/>
      <c r="P84" s="423"/>
      <c r="Q84" s="423"/>
      <c r="R84" s="423"/>
    </row>
    <row r="85" spans="1:18" s="6" customFormat="1" ht="11.25">
      <c r="A85" s="355">
        <v>79</v>
      </c>
      <c r="B85" s="42" t="s">
        <v>151</v>
      </c>
      <c r="C85" s="420">
        <v>687</v>
      </c>
      <c r="D85" s="420">
        <v>684</v>
      </c>
      <c r="E85" s="420">
        <v>776</v>
      </c>
      <c r="F85" s="420">
        <v>799</v>
      </c>
      <c r="G85" s="421">
        <v>829</v>
      </c>
      <c r="H85" s="422"/>
      <c r="I85" s="38"/>
      <c r="J85" s="38"/>
      <c r="K85" s="38"/>
      <c r="L85" s="38"/>
      <c r="M85" s="38"/>
      <c r="N85" s="423"/>
      <c r="O85" s="423"/>
      <c r="P85" s="423"/>
      <c r="Q85" s="423"/>
      <c r="R85" s="423"/>
    </row>
    <row r="86" spans="1:18" s="6" customFormat="1" ht="11.25">
      <c r="A86" s="355">
        <v>80</v>
      </c>
      <c r="B86" s="42" t="s">
        <v>152</v>
      </c>
      <c r="C86" s="420">
        <v>1338</v>
      </c>
      <c r="D86" s="420">
        <v>1129</v>
      </c>
      <c r="E86" s="420">
        <v>1157</v>
      </c>
      <c r="F86" s="420">
        <v>1161</v>
      </c>
      <c r="G86" s="421">
        <v>1158</v>
      </c>
      <c r="H86" s="422"/>
      <c r="I86" s="38"/>
      <c r="J86" s="38"/>
      <c r="K86" s="38"/>
      <c r="L86" s="38"/>
      <c r="M86" s="38"/>
      <c r="N86" s="423"/>
      <c r="O86" s="423"/>
      <c r="P86" s="423"/>
      <c r="Q86" s="423"/>
      <c r="R86" s="423"/>
    </row>
    <row r="87" spans="1:18" s="6" customFormat="1" ht="11.25">
      <c r="A87" s="355">
        <v>81</v>
      </c>
      <c r="B87" s="42" t="s">
        <v>153</v>
      </c>
      <c r="C87" s="420">
        <v>1288</v>
      </c>
      <c r="D87" s="420">
        <v>1279</v>
      </c>
      <c r="E87" s="420">
        <v>1347</v>
      </c>
      <c r="F87" s="420">
        <v>1384</v>
      </c>
      <c r="G87" s="421">
        <v>1436</v>
      </c>
      <c r="H87" s="422"/>
      <c r="I87" s="38"/>
      <c r="J87" s="38"/>
      <c r="K87" s="38"/>
      <c r="L87" s="38"/>
      <c r="M87" s="38"/>
      <c r="N87" s="423"/>
      <c r="O87" s="423"/>
      <c r="P87" s="423"/>
      <c r="Q87" s="423"/>
      <c r="R87" s="423"/>
    </row>
    <row r="88" spans="1:18" s="6" customFormat="1" ht="11.25">
      <c r="A88" s="355">
        <v>82</v>
      </c>
      <c r="B88" s="42" t="s">
        <v>154</v>
      </c>
      <c r="C88" s="420">
        <v>444</v>
      </c>
      <c r="D88" s="420">
        <v>415</v>
      </c>
      <c r="E88" s="420">
        <v>461</v>
      </c>
      <c r="F88" s="420">
        <v>530</v>
      </c>
      <c r="G88" s="421">
        <v>546</v>
      </c>
      <c r="H88" s="422"/>
      <c r="I88" s="38"/>
      <c r="J88" s="38"/>
      <c r="K88" s="38"/>
      <c r="L88" s="38"/>
      <c r="M88" s="38"/>
      <c r="N88" s="423"/>
      <c r="O88" s="423"/>
      <c r="P88" s="423"/>
      <c r="Q88" s="423"/>
      <c r="R88" s="423"/>
    </row>
    <row r="89" spans="1:18" s="6" customFormat="1" ht="11.25">
      <c r="A89" s="355">
        <v>83</v>
      </c>
      <c r="B89" s="42" t="s">
        <v>155</v>
      </c>
      <c r="C89" s="420">
        <v>4466</v>
      </c>
      <c r="D89" s="420">
        <v>5308</v>
      </c>
      <c r="E89" s="420">
        <v>4762</v>
      </c>
      <c r="F89" s="420">
        <v>4595</v>
      </c>
      <c r="G89" s="421">
        <v>4929</v>
      </c>
      <c r="H89" s="422"/>
      <c r="I89" s="38"/>
      <c r="J89" s="38"/>
      <c r="K89" s="38"/>
      <c r="L89" s="38"/>
      <c r="M89" s="38"/>
      <c r="N89" s="423"/>
      <c r="O89" s="423"/>
      <c r="P89" s="423"/>
      <c r="Q89" s="423"/>
      <c r="R89" s="423"/>
    </row>
    <row r="90" spans="1:18" s="6" customFormat="1" ht="11.25">
      <c r="A90" s="355">
        <v>84</v>
      </c>
      <c r="B90" s="42" t="s">
        <v>156</v>
      </c>
      <c r="C90" s="420">
        <v>2537</v>
      </c>
      <c r="D90" s="420">
        <v>2657</v>
      </c>
      <c r="E90" s="420">
        <v>2774</v>
      </c>
      <c r="F90" s="420">
        <v>2839</v>
      </c>
      <c r="G90" s="421">
        <v>2925</v>
      </c>
      <c r="H90" s="422"/>
      <c r="I90" s="38"/>
      <c r="J90" s="38"/>
      <c r="K90" s="38"/>
      <c r="L90" s="38"/>
      <c r="M90" s="38"/>
      <c r="N90" s="423"/>
      <c r="O90" s="423"/>
      <c r="P90" s="423"/>
      <c r="Q90" s="423"/>
      <c r="R90" s="423"/>
    </row>
    <row r="91" spans="1:18" s="6" customFormat="1" ht="11.25">
      <c r="A91" s="355">
        <v>85</v>
      </c>
      <c r="B91" s="42" t="s">
        <v>157</v>
      </c>
      <c r="C91" s="420">
        <v>754</v>
      </c>
      <c r="D91" s="420">
        <v>860</v>
      </c>
      <c r="E91" s="420">
        <v>1043</v>
      </c>
      <c r="F91" s="420">
        <v>1170</v>
      </c>
      <c r="G91" s="421">
        <v>1285</v>
      </c>
      <c r="H91" s="422"/>
      <c r="I91" s="38"/>
      <c r="J91" s="38"/>
      <c r="K91" s="38"/>
      <c r="L91" s="38"/>
      <c r="M91" s="38"/>
      <c r="N91" s="423"/>
      <c r="O91" s="423"/>
      <c r="P91" s="423"/>
      <c r="Q91" s="423"/>
      <c r="R91" s="423"/>
    </row>
    <row r="92" spans="1:18" s="6" customFormat="1" ht="11.25">
      <c r="A92" s="355">
        <v>86</v>
      </c>
      <c r="B92" s="42" t="s">
        <v>158</v>
      </c>
      <c r="C92" s="420">
        <v>995</v>
      </c>
      <c r="D92" s="420">
        <v>1059</v>
      </c>
      <c r="E92" s="420">
        <v>1167</v>
      </c>
      <c r="F92" s="420">
        <v>1267</v>
      </c>
      <c r="G92" s="421">
        <v>1336</v>
      </c>
      <c r="H92" s="422"/>
      <c r="I92" s="38"/>
      <c r="J92" s="38"/>
      <c r="K92" s="38"/>
      <c r="L92" s="38"/>
      <c r="M92" s="38"/>
      <c r="N92" s="423"/>
      <c r="O92" s="423"/>
      <c r="P92" s="423"/>
      <c r="Q92" s="423"/>
      <c r="R92" s="423"/>
    </row>
    <row r="93" spans="1:18" s="6" customFormat="1" ht="11.25">
      <c r="A93" s="355">
        <v>87</v>
      </c>
      <c r="B93" s="42" t="s">
        <v>159</v>
      </c>
      <c r="C93" s="420">
        <v>1029</v>
      </c>
      <c r="D93" s="420">
        <v>1116</v>
      </c>
      <c r="E93" s="420">
        <v>1122</v>
      </c>
      <c r="F93" s="420">
        <v>1220</v>
      </c>
      <c r="G93" s="421">
        <v>1174</v>
      </c>
      <c r="H93" s="422"/>
      <c r="I93" s="38"/>
      <c r="J93" s="38"/>
      <c r="K93" s="38"/>
      <c r="L93" s="38"/>
      <c r="M93" s="38"/>
      <c r="N93" s="423"/>
      <c r="O93" s="423"/>
      <c r="P93" s="423"/>
      <c r="Q93" s="423"/>
      <c r="R93" s="423"/>
    </row>
    <row r="94" spans="1:18" s="6" customFormat="1" ht="11.25">
      <c r="A94" s="355">
        <v>88</v>
      </c>
      <c r="B94" s="42" t="s">
        <v>160</v>
      </c>
      <c r="C94" s="420">
        <v>756</v>
      </c>
      <c r="D94" s="420">
        <v>777</v>
      </c>
      <c r="E94" s="420">
        <v>772</v>
      </c>
      <c r="F94" s="420">
        <v>806</v>
      </c>
      <c r="G94" s="421">
        <v>822</v>
      </c>
      <c r="H94" s="422"/>
      <c r="I94" s="38"/>
      <c r="J94" s="38"/>
      <c r="K94" s="38"/>
      <c r="L94" s="38"/>
      <c r="M94" s="38"/>
      <c r="N94" s="423"/>
      <c r="O94" s="423"/>
      <c r="P94" s="423"/>
      <c r="Q94" s="423"/>
      <c r="R94" s="423"/>
    </row>
    <row r="95" spans="1:18" s="6" customFormat="1" ht="11.25">
      <c r="A95" s="355">
        <v>89</v>
      </c>
      <c r="B95" s="42" t="s">
        <v>161</v>
      </c>
      <c r="C95" s="420">
        <v>903</v>
      </c>
      <c r="D95" s="420">
        <v>917</v>
      </c>
      <c r="E95" s="420">
        <v>990</v>
      </c>
      <c r="F95" s="420">
        <v>1024</v>
      </c>
      <c r="G95" s="421">
        <v>1070</v>
      </c>
      <c r="H95" s="422"/>
      <c r="I95" s="38"/>
      <c r="J95" s="38"/>
      <c r="K95" s="38"/>
      <c r="L95" s="38"/>
      <c r="M95" s="38"/>
      <c r="N95" s="423"/>
      <c r="O95" s="423"/>
      <c r="P95" s="423"/>
      <c r="Q95" s="423"/>
      <c r="R95" s="423"/>
    </row>
    <row r="96" spans="1:18" s="6" customFormat="1" ht="11.25">
      <c r="A96" s="355">
        <v>90</v>
      </c>
      <c r="B96" s="42" t="s">
        <v>162</v>
      </c>
      <c r="C96" s="420">
        <v>802.5108341957589</v>
      </c>
      <c r="D96" s="420">
        <v>512</v>
      </c>
      <c r="E96" s="420">
        <v>511.502302031647</v>
      </c>
      <c r="F96" s="420">
        <v>512</v>
      </c>
      <c r="G96" s="421">
        <v>587</v>
      </c>
      <c r="H96" s="422"/>
      <c r="I96" s="38"/>
      <c r="J96" s="38"/>
      <c r="K96" s="38"/>
      <c r="L96" s="38"/>
      <c r="M96" s="38"/>
      <c r="N96" s="423"/>
      <c r="O96" s="423"/>
      <c r="P96" s="423"/>
      <c r="Q96" s="423"/>
      <c r="R96" s="423"/>
    </row>
    <row r="97" spans="1:18" s="6" customFormat="1" ht="11.25">
      <c r="A97" s="355">
        <v>91</v>
      </c>
      <c r="B97" s="42" t="s">
        <v>163</v>
      </c>
      <c r="C97" s="420">
        <v>4951</v>
      </c>
      <c r="D97" s="420">
        <v>5179</v>
      </c>
      <c r="E97" s="420">
        <v>5216</v>
      </c>
      <c r="F97" s="420">
        <v>5510</v>
      </c>
      <c r="G97" s="421">
        <v>5718</v>
      </c>
      <c r="H97" s="422"/>
      <c r="I97" s="38"/>
      <c r="J97" s="38"/>
      <c r="K97" s="38"/>
      <c r="L97" s="38"/>
      <c r="M97" s="38"/>
      <c r="N97" s="423"/>
      <c r="O97" s="423"/>
      <c r="P97" s="423"/>
      <c r="Q97" s="423"/>
      <c r="R97" s="423"/>
    </row>
    <row r="98" spans="1:18" s="6" customFormat="1" ht="11.25">
      <c r="A98" s="355">
        <v>92</v>
      </c>
      <c r="B98" s="42" t="s">
        <v>164</v>
      </c>
      <c r="C98" s="420">
        <v>17644.978099787248</v>
      </c>
      <c r="D98" s="420">
        <v>19077</v>
      </c>
      <c r="E98" s="420">
        <v>19138</v>
      </c>
      <c r="F98" s="420">
        <v>19132</v>
      </c>
      <c r="G98" s="421">
        <v>19769</v>
      </c>
      <c r="H98" s="422"/>
      <c r="I98" s="38"/>
      <c r="J98" s="38"/>
      <c r="K98" s="38"/>
      <c r="L98" s="38"/>
      <c r="M98" s="38"/>
      <c r="N98" s="423"/>
      <c r="O98" s="423"/>
      <c r="P98" s="423"/>
      <c r="Q98" s="423"/>
      <c r="R98" s="423"/>
    </row>
    <row r="99" spans="1:18" s="6" customFormat="1" ht="11.25">
      <c r="A99" s="355">
        <v>93</v>
      </c>
      <c r="B99" s="42" t="s">
        <v>165</v>
      </c>
      <c r="C99" s="420">
        <v>9323</v>
      </c>
      <c r="D99" s="420">
        <v>9437</v>
      </c>
      <c r="E99" s="420">
        <v>9346</v>
      </c>
      <c r="F99" s="420">
        <v>9545</v>
      </c>
      <c r="G99" s="421">
        <v>9890</v>
      </c>
      <c r="H99" s="422"/>
      <c r="I99" s="38"/>
      <c r="J99" s="38"/>
      <c r="K99" s="38"/>
      <c r="L99" s="38"/>
      <c r="M99" s="38"/>
      <c r="N99" s="423"/>
      <c r="O99" s="423"/>
      <c r="P99" s="423"/>
      <c r="Q99" s="423"/>
      <c r="R99" s="423"/>
    </row>
    <row r="100" spans="1:18" s="6" customFormat="1" ht="11.25">
      <c r="A100" s="355">
        <v>94</v>
      </c>
      <c r="B100" s="42" t="s">
        <v>166</v>
      </c>
      <c r="C100" s="420">
        <v>11438</v>
      </c>
      <c r="D100" s="420">
        <v>11605</v>
      </c>
      <c r="E100" s="420">
        <v>11907</v>
      </c>
      <c r="F100" s="420">
        <v>11323</v>
      </c>
      <c r="G100" s="421">
        <v>11790</v>
      </c>
      <c r="H100" s="422"/>
      <c r="I100" s="38"/>
      <c r="J100" s="38"/>
      <c r="K100" s="38"/>
      <c r="L100" s="38"/>
      <c r="M100" s="38"/>
      <c r="N100" s="423"/>
      <c r="O100" s="423"/>
      <c r="P100" s="423"/>
      <c r="Q100" s="423"/>
      <c r="R100" s="423"/>
    </row>
    <row r="101" spans="1:18" s="6" customFormat="1" ht="11.25">
      <c r="A101" s="355">
        <v>95</v>
      </c>
      <c r="B101" s="42" t="s">
        <v>167</v>
      </c>
      <c r="C101" s="420">
        <v>3580</v>
      </c>
      <c r="D101" s="420">
        <v>3426</v>
      </c>
      <c r="E101" s="420">
        <v>3665</v>
      </c>
      <c r="F101" s="420">
        <v>3995</v>
      </c>
      <c r="G101" s="421">
        <v>4240</v>
      </c>
      <c r="H101" s="422"/>
      <c r="I101" s="38"/>
      <c r="J101" s="38"/>
      <c r="K101" s="38"/>
      <c r="L101" s="38"/>
      <c r="M101" s="38"/>
      <c r="N101" s="423"/>
      <c r="O101" s="423"/>
      <c r="P101" s="423"/>
      <c r="Q101" s="423"/>
      <c r="R101" s="423"/>
    </row>
    <row r="102" spans="1:18" s="6" customFormat="1" ht="11.25">
      <c r="A102" s="426">
        <v>971</v>
      </c>
      <c r="B102" s="427" t="s">
        <v>168</v>
      </c>
      <c r="C102" s="428">
        <v>3056</v>
      </c>
      <c r="D102" s="428">
        <v>3065</v>
      </c>
      <c r="E102" s="428">
        <v>2973</v>
      </c>
      <c r="F102" s="428">
        <v>2963</v>
      </c>
      <c r="G102" s="429">
        <v>2830</v>
      </c>
      <c r="H102" s="422"/>
      <c r="I102" s="38"/>
      <c r="J102" s="38"/>
      <c r="K102" s="38"/>
      <c r="L102" s="38"/>
      <c r="M102" s="38"/>
      <c r="N102" s="423"/>
      <c r="O102" s="423"/>
      <c r="P102" s="423"/>
      <c r="Q102" s="423"/>
      <c r="R102" s="423"/>
    </row>
    <row r="103" spans="1:18" s="6" customFormat="1" ht="11.25">
      <c r="A103" s="355">
        <v>972</v>
      </c>
      <c r="B103" s="42" t="s">
        <v>169</v>
      </c>
      <c r="C103" s="420">
        <v>2262</v>
      </c>
      <c r="D103" s="420">
        <v>2433</v>
      </c>
      <c r="E103" s="420">
        <v>2413</v>
      </c>
      <c r="F103" s="420">
        <v>2746</v>
      </c>
      <c r="G103" s="421">
        <v>2937</v>
      </c>
      <c r="H103" s="422"/>
      <c r="I103" s="38"/>
      <c r="J103" s="38"/>
      <c r="K103" s="38"/>
      <c r="L103" s="38"/>
      <c r="M103" s="38"/>
      <c r="N103" s="423"/>
      <c r="O103" s="423"/>
      <c r="P103" s="423"/>
      <c r="Q103" s="423"/>
      <c r="R103" s="423"/>
    </row>
    <row r="104" spans="1:18" s="6" customFormat="1" ht="11.25">
      <c r="A104" s="355">
        <v>973</v>
      </c>
      <c r="B104" s="42" t="s">
        <v>170</v>
      </c>
      <c r="C104" s="420">
        <v>837</v>
      </c>
      <c r="D104" s="420">
        <v>818.0514093292583</v>
      </c>
      <c r="E104" s="420">
        <v>818</v>
      </c>
      <c r="F104" s="420">
        <v>909</v>
      </c>
      <c r="G104" s="421">
        <v>949</v>
      </c>
      <c r="H104" s="422"/>
      <c r="I104" s="38"/>
      <c r="J104" s="38"/>
      <c r="K104" s="38"/>
      <c r="L104" s="38"/>
      <c r="M104" s="38"/>
      <c r="N104" s="423"/>
      <c r="O104" s="423"/>
      <c r="P104" s="423"/>
      <c r="Q104" s="423"/>
      <c r="R104" s="423"/>
    </row>
    <row r="105" spans="1:18" s="6" customFormat="1" ht="11.25">
      <c r="A105" s="360">
        <v>974</v>
      </c>
      <c r="B105" s="361" t="s">
        <v>171</v>
      </c>
      <c r="C105" s="424">
        <v>2829.472395722398</v>
      </c>
      <c r="D105" s="424">
        <v>3059</v>
      </c>
      <c r="E105" s="424">
        <v>3388</v>
      </c>
      <c r="F105" s="424">
        <v>3543</v>
      </c>
      <c r="G105" s="425">
        <v>3543</v>
      </c>
      <c r="H105" s="422"/>
      <c r="I105" s="38"/>
      <c r="J105" s="38"/>
      <c r="K105" s="38"/>
      <c r="L105" s="38"/>
      <c r="M105" s="38"/>
      <c r="N105" s="423"/>
      <c r="O105" s="423"/>
      <c r="P105" s="423"/>
      <c r="Q105" s="423"/>
      <c r="R105" s="423"/>
    </row>
    <row r="106" spans="1:13" s="6" customFormat="1" ht="11.25">
      <c r="A106" s="372"/>
      <c r="B106" s="42"/>
      <c r="C106" s="422"/>
      <c r="D106" s="422"/>
      <c r="E106" s="422"/>
      <c r="F106" s="422"/>
      <c r="G106" s="422"/>
      <c r="H106" s="422"/>
      <c r="I106" s="38"/>
      <c r="J106" s="38"/>
      <c r="K106" s="38"/>
      <c r="L106" s="38"/>
      <c r="M106" s="38"/>
    </row>
    <row r="107" spans="1:13" s="6" customFormat="1" ht="11.25">
      <c r="A107" s="430" t="s">
        <v>232</v>
      </c>
      <c r="B107" s="427"/>
      <c r="C107" s="428">
        <v>240901</v>
      </c>
      <c r="D107" s="428">
        <f>SUM(D4:D56)+SUM(D59:D101)</f>
        <v>247113</v>
      </c>
      <c r="E107" s="428">
        <f>SUM(E4:E56)+SUM(E59:E101)</f>
        <v>256721.24715942948</v>
      </c>
      <c r="F107" s="428">
        <f>SUM(F4:F56)+SUM(F59:F101)</f>
        <v>261121.00325939246</v>
      </c>
      <c r="G107" s="429">
        <f>SUM(G4:G56)+SUM(G59:G101)</f>
        <v>269943.7152307427</v>
      </c>
      <c r="H107" s="422"/>
      <c r="I107" s="422"/>
      <c r="J107" s="431"/>
      <c r="K107" s="422"/>
      <c r="L107" s="422"/>
      <c r="M107" s="422"/>
    </row>
    <row r="108" spans="1:13" s="6" customFormat="1" ht="11.25">
      <c r="A108" s="13" t="s">
        <v>233</v>
      </c>
      <c r="B108" s="42"/>
      <c r="C108" s="420">
        <f>SUM(C102:C105)</f>
        <v>8984.472395722398</v>
      </c>
      <c r="D108" s="420">
        <f>SUM(D102:D105)</f>
        <v>9375.051409329259</v>
      </c>
      <c r="E108" s="420">
        <f>SUM(E102:E105)</f>
        <v>9592</v>
      </c>
      <c r="F108" s="420">
        <f>SUM(F102:F105)</f>
        <v>10161</v>
      </c>
      <c r="G108" s="421">
        <f>SUM(G102:G105)</f>
        <v>10259</v>
      </c>
      <c r="H108" s="422"/>
      <c r="I108" s="422"/>
      <c r="J108" s="422"/>
      <c r="K108" s="422"/>
      <c r="L108" s="422"/>
      <c r="M108" s="422"/>
    </row>
    <row r="109" spans="1:13" s="6" customFormat="1" ht="11.25">
      <c r="A109" s="432" t="s">
        <v>234</v>
      </c>
      <c r="B109" s="361"/>
      <c r="C109" s="424">
        <f>SUM(C107:C108)</f>
        <v>249885.4723957224</v>
      </c>
      <c r="D109" s="424">
        <f>SUM(D107:D108)</f>
        <v>256488.05140932926</v>
      </c>
      <c r="E109" s="424">
        <f>SUM(E107:E108)</f>
        <v>266313.2471594295</v>
      </c>
      <c r="F109" s="424">
        <f>SUM(F107:F108)</f>
        <v>271282.00325939246</v>
      </c>
      <c r="G109" s="425">
        <f>SUM(G107:G108)</f>
        <v>280202.7152307427</v>
      </c>
      <c r="H109" s="422"/>
      <c r="I109" s="422"/>
      <c r="J109" s="422"/>
      <c r="K109" s="422"/>
      <c r="L109" s="422"/>
      <c r="M109" s="422"/>
    </row>
    <row r="110" spans="3:8" s="6" customFormat="1" ht="11.25">
      <c r="C110" s="433"/>
      <c r="D110" s="433"/>
      <c r="E110" s="433"/>
      <c r="F110" s="433"/>
      <c r="G110" s="433"/>
      <c r="H110" s="433"/>
    </row>
  </sheetData>
  <sheetProtection/>
  <mergeCells count="2">
    <mergeCell ref="A3:B3"/>
    <mergeCell ref="A58:B58"/>
  </mergeCells>
  <printOptions horizontalCentered="1"/>
  <pageMargins left="0.2" right="0.3937007874015748" top="0.5905511811023623" bottom="0.5905511811023623" header="0.5118110236220472" footer="0.5118110236220472"/>
  <pageSetup horizontalDpi="600" verticalDpi="600" orientation="landscape" paperSize="9" r:id="rId1"/>
  <ignoredErrors>
    <ignoredError sqref="C107:G108" formulaRange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dimension ref="A1:G112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4.8515625" style="2" customWidth="1"/>
    <col min="2" max="2" width="19.8515625" style="2" customWidth="1"/>
    <col min="3" max="6" width="9.57421875" style="417" customWidth="1"/>
    <col min="7" max="7" width="9.57421875" style="2" customWidth="1"/>
    <col min="8" max="16384" width="11.421875" style="2" customWidth="1"/>
  </cols>
  <sheetData>
    <row r="1" spans="1:2" ht="11.25">
      <c r="A1" s="416" t="s">
        <v>235</v>
      </c>
      <c r="B1" s="46"/>
    </row>
    <row r="2" spans="1:6" s="418" customFormat="1" ht="12.75" customHeight="1">
      <c r="A2" s="416"/>
      <c r="C2" s="417"/>
      <c r="D2" s="417"/>
      <c r="E2" s="417"/>
      <c r="F2" s="417"/>
    </row>
    <row r="3" spans="1:7" s="6" customFormat="1" ht="27" customHeight="1">
      <c r="A3" s="491" t="s">
        <v>64</v>
      </c>
      <c r="B3" s="492"/>
      <c r="C3" s="67">
        <v>2003</v>
      </c>
      <c r="D3" s="67">
        <v>2004</v>
      </c>
      <c r="E3" s="67">
        <v>2005</v>
      </c>
      <c r="F3" s="67">
        <v>2006</v>
      </c>
      <c r="G3" s="352">
        <v>2007</v>
      </c>
    </row>
    <row r="4" spans="1:7" s="6" customFormat="1" ht="11.25">
      <c r="A4" s="355">
        <v>1</v>
      </c>
      <c r="B4" s="42" t="s">
        <v>69</v>
      </c>
      <c r="C4" s="420">
        <v>208</v>
      </c>
      <c r="D4" s="420">
        <v>211</v>
      </c>
      <c r="E4" s="420">
        <v>216</v>
      </c>
      <c r="F4" s="420">
        <v>216</v>
      </c>
      <c r="G4" s="421">
        <v>216</v>
      </c>
    </row>
    <row r="5" spans="1:7" s="6" customFormat="1" ht="11.25">
      <c r="A5" s="355">
        <v>2</v>
      </c>
      <c r="B5" s="42" t="s">
        <v>70</v>
      </c>
      <c r="C5" s="420">
        <v>110</v>
      </c>
      <c r="D5" s="420">
        <v>100</v>
      </c>
      <c r="E5" s="420">
        <v>85</v>
      </c>
      <c r="F5" s="420">
        <v>40</v>
      </c>
      <c r="G5" s="421">
        <v>40</v>
      </c>
    </row>
    <row r="6" spans="1:7" s="6" customFormat="1" ht="11.25">
      <c r="A6" s="355">
        <v>3</v>
      </c>
      <c r="B6" s="42" t="s">
        <v>71</v>
      </c>
      <c r="C6" s="420">
        <v>215</v>
      </c>
      <c r="D6" s="420">
        <v>215</v>
      </c>
      <c r="E6" s="420">
        <v>215</v>
      </c>
      <c r="F6" s="420">
        <v>215</v>
      </c>
      <c r="G6" s="421">
        <v>215</v>
      </c>
    </row>
    <row r="7" spans="1:7" s="6" customFormat="1" ht="11.25">
      <c r="A7" s="355">
        <v>4</v>
      </c>
      <c r="B7" s="42" t="s">
        <v>72</v>
      </c>
      <c r="C7" s="420">
        <v>40</v>
      </c>
      <c r="D7" s="420">
        <v>40</v>
      </c>
      <c r="E7" s="420">
        <v>40</v>
      </c>
      <c r="F7" s="420">
        <v>40</v>
      </c>
      <c r="G7" s="421">
        <v>40</v>
      </c>
    </row>
    <row r="8" spans="1:7" s="6" customFormat="1" ht="11.25">
      <c r="A8" s="355">
        <v>5</v>
      </c>
      <c r="B8" s="42" t="s">
        <v>73</v>
      </c>
      <c r="C8" s="420">
        <v>204</v>
      </c>
      <c r="D8" s="420">
        <v>221</v>
      </c>
      <c r="E8" s="420">
        <v>0</v>
      </c>
      <c r="F8" s="420">
        <v>0</v>
      </c>
      <c r="G8" s="421">
        <v>0</v>
      </c>
    </row>
    <row r="9" spans="1:7" s="6" customFormat="1" ht="11.25">
      <c r="A9" s="355">
        <v>6</v>
      </c>
      <c r="B9" s="42" t="s">
        <v>74</v>
      </c>
      <c r="C9" s="420">
        <v>887</v>
      </c>
      <c r="D9" s="420">
        <v>871</v>
      </c>
      <c r="E9" s="420">
        <v>0</v>
      </c>
      <c r="F9" s="420">
        <v>0</v>
      </c>
      <c r="G9" s="421">
        <v>0</v>
      </c>
    </row>
    <row r="10" spans="1:7" s="6" customFormat="1" ht="11.25">
      <c r="A10" s="355">
        <v>7</v>
      </c>
      <c r="B10" s="42" t="s">
        <v>75</v>
      </c>
      <c r="C10" s="420">
        <v>40</v>
      </c>
      <c r="D10" s="420">
        <v>40</v>
      </c>
      <c r="E10" s="420">
        <v>40</v>
      </c>
      <c r="F10" s="420">
        <v>0</v>
      </c>
      <c r="G10" s="421">
        <v>0</v>
      </c>
    </row>
    <row r="11" spans="1:7" s="6" customFormat="1" ht="11.25">
      <c r="A11" s="355">
        <v>8</v>
      </c>
      <c r="B11" s="42" t="s">
        <v>76</v>
      </c>
      <c r="C11" s="420">
        <v>323</v>
      </c>
      <c r="D11" s="420">
        <v>329</v>
      </c>
      <c r="E11" s="420">
        <v>279</v>
      </c>
      <c r="F11" s="420">
        <v>279</v>
      </c>
      <c r="G11" s="421">
        <v>279</v>
      </c>
    </row>
    <row r="12" spans="1:7" s="6" customFormat="1" ht="11.25">
      <c r="A12" s="355">
        <v>9</v>
      </c>
      <c r="B12" s="42" t="s">
        <v>77</v>
      </c>
      <c r="C12" s="420">
        <v>20</v>
      </c>
      <c r="D12" s="420">
        <v>20</v>
      </c>
      <c r="E12" s="420">
        <v>0</v>
      </c>
      <c r="F12" s="420">
        <v>0</v>
      </c>
      <c r="G12" s="421">
        <v>0</v>
      </c>
    </row>
    <row r="13" spans="1:7" s="6" customFormat="1" ht="11.25">
      <c r="A13" s="355">
        <v>10</v>
      </c>
      <c r="B13" s="42" t="s">
        <v>78</v>
      </c>
      <c r="C13" s="420">
        <v>438</v>
      </c>
      <c r="D13" s="420">
        <v>510</v>
      </c>
      <c r="E13" s="420">
        <v>510</v>
      </c>
      <c r="F13" s="420">
        <v>85</v>
      </c>
      <c r="G13" s="421">
        <v>85</v>
      </c>
    </row>
    <row r="14" spans="1:7" s="6" customFormat="1" ht="11.25">
      <c r="A14" s="355">
        <v>11</v>
      </c>
      <c r="B14" s="42" t="s">
        <v>79</v>
      </c>
      <c r="C14" s="420">
        <v>120</v>
      </c>
      <c r="D14" s="420">
        <v>120</v>
      </c>
      <c r="E14" s="420">
        <v>120</v>
      </c>
      <c r="F14" s="420">
        <v>35</v>
      </c>
      <c r="G14" s="421">
        <v>35</v>
      </c>
    </row>
    <row r="15" spans="1:7" s="6" customFormat="1" ht="11.25">
      <c r="A15" s="355">
        <v>12</v>
      </c>
      <c r="B15" s="42" t="s">
        <v>80</v>
      </c>
      <c r="C15" s="420">
        <v>120</v>
      </c>
      <c r="D15" s="420">
        <v>120</v>
      </c>
      <c r="E15" s="420">
        <v>120</v>
      </c>
      <c r="F15" s="420">
        <v>120</v>
      </c>
      <c r="G15" s="421">
        <v>108</v>
      </c>
    </row>
    <row r="16" spans="1:7" s="6" customFormat="1" ht="11.25">
      <c r="A16" s="355">
        <v>13</v>
      </c>
      <c r="B16" s="42" t="s">
        <v>81</v>
      </c>
      <c r="C16" s="420">
        <v>2616</v>
      </c>
      <c r="D16" s="420">
        <v>2459</v>
      </c>
      <c r="E16" s="420">
        <v>832</v>
      </c>
      <c r="F16" s="420">
        <v>152</v>
      </c>
      <c r="G16" s="421">
        <v>77</v>
      </c>
    </row>
    <row r="17" spans="1:7" s="6" customFormat="1" ht="11.25">
      <c r="A17" s="355">
        <v>14</v>
      </c>
      <c r="B17" s="42" t="s">
        <v>82</v>
      </c>
      <c r="C17" s="420">
        <v>861</v>
      </c>
      <c r="D17" s="420">
        <v>841</v>
      </c>
      <c r="E17" s="420">
        <v>801</v>
      </c>
      <c r="F17" s="420">
        <v>801</v>
      </c>
      <c r="G17" s="421">
        <v>831</v>
      </c>
    </row>
    <row r="18" spans="1:7" s="6" customFormat="1" ht="11.25">
      <c r="A18" s="355">
        <v>15</v>
      </c>
      <c r="B18" s="42" t="s">
        <v>83</v>
      </c>
      <c r="C18" s="420">
        <v>0</v>
      </c>
      <c r="D18" s="420">
        <v>0</v>
      </c>
      <c r="E18" s="420">
        <v>0</v>
      </c>
      <c r="F18" s="420">
        <v>0</v>
      </c>
      <c r="G18" s="421">
        <v>0</v>
      </c>
    </row>
    <row r="19" spans="1:7" s="6" customFormat="1" ht="11.25">
      <c r="A19" s="355">
        <v>16</v>
      </c>
      <c r="B19" s="42" t="s">
        <v>84</v>
      </c>
      <c r="C19" s="420">
        <v>408</v>
      </c>
      <c r="D19" s="420">
        <v>541</v>
      </c>
      <c r="E19" s="420">
        <v>531</v>
      </c>
      <c r="F19" s="420">
        <v>531</v>
      </c>
      <c r="G19" s="421">
        <v>536</v>
      </c>
    </row>
    <row r="20" spans="1:7" s="6" customFormat="1" ht="11.25">
      <c r="A20" s="355">
        <v>17</v>
      </c>
      <c r="B20" s="42" t="s">
        <v>85</v>
      </c>
      <c r="C20" s="420">
        <v>136</v>
      </c>
      <c r="D20" s="420">
        <v>207</v>
      </c>
      <c r="E20" s="420">
        <v>207</v>
      </c>
      <c r="F20" s="420">
        <v>142</v>
      </c>
      <c r="G20" s="421">
        <v>142</v>
      </c>
    </row>
    <row r="21" spans="1:7" s="6" customFormat="1" ht="11.25">
      <c r="A21" s="355">
        <v>18</v>
      </c>
      <c r="B21" s="42" t="s">
        <v>86</v>
      </c>
      <c r="C21" s="420">
        <v>203</v>
      </c>
      <c r="D21" s="420">
        <v>318</v>
      </c>
      <c r="E21" s="420">
        <v>194</v>
      </c>
      <c r="F21" s="420">
        <v>221</v>
      </c>
      <c r="G21" s="421">
        <v>221</v>
      </c>
    </row>
    <row r="22" spans="1:7" s="6" customFormat="1" ht="11.25">
      <c r="A22" s="355">
        <v>19</v>
      </c>
      <c r="B22" s="42" t="s">
        <v>87</v>
      </c>
      <c r="C22" s="420">
        <v>190.65932872025405</v>
      </c>
      <c r="D22" s="420">
        <v>211</v>
      </c>
      <c r="E22" s="420">
        <v>36</v>
      </c>
      <c r="F22" s="420">
        <v>36</v>
      </c>
      <c r="G22" s="421">
        <v>36</v>
      </c>
    </row>
    <row r="23" spans="1:7" s="6" customFormat="1" ht="11.25">
      <c r="A23" s="355" t="s">
        <v>88</v>
      </c>
      <c r="B23" s="42" t="s">
        <v>89</v>
      </c>
      <c r="C23" s="420">
        <v>451</v>
      </c>
      <c r="D23" s="420">
        <v>351</v>
      </c>
      <c r="E23" s="420">
        <v>50</v>
      </c>
      <c r="F23" s="420">
        <v>20</v>
      </c>
      <c r="G23" s="421">
        <v>47</v>
      </c>
    </row>
    <row r="24" spans="1:7" s="6" customFormat="1" ht="11.25">
      <c r="A24" s="355" t="s">
        <v>90</v>
      </c>
      <c r="B24" s="42" t="s">
        <v>91</v>
      </c>
      <c r="C24" s="420">
        <v>72</v>
      </c>
      <c r="D24" s="420">
        <v>82</v>
      </c>
      <c r="E24" s="420">
        <v>82</v>
      </c>
      <c r="F24" s="420">
        <v>82</v>
      </c>
      <c r="G24" s="421">
        <v>82</v>
      </c>
    </row>
    <row r="25" spans="1:7" s="6" customFormat="1" ht="11.25">
      <c r="A25" s="355">
        <v>21</v>
      </c>
      <c r="B25" s="42" t="s">
        <v>92</v>
      </c>
      <c r="C25" s="420">
        <v>709</v>
      </c>
      <c r="D25" s="420">
        <v>709</v>
      </c>
      <c r="E25" s="420">
        <v>704</v>
      </c>
      <c r="F25" s="420">
        <v>708</v>
      </c>
      <c r="G25" s="421">
        <v>743</v>
      </c>
    </row>
    <row r="26" spans="1:7" s="6" customFormat="1" ht="11.25">
      <c r="A26" s="355">
        <v>22</v>
      </c>
      <c r="B26" s="42" t="s">
        <v>93</v>
      </c>
      <c r="C26" s="420">
        <v>212</v>
      </c>
      <c r="D26" s="420">
        <v>215</v>
      </c>
      <c r="E26" s="420">
        <v>245</v>
      </c>
      <c r="F26" s="420">
        <v>245</v>
      </c>
      <c r="G26" s="421">
        <v>88</v>
      </c>
    </row>
    <row r="27" spans="1:7" s="6" customFormat="1" ht="11.25">
      <c r="A27" s="355">
        <v>23</v>
      </c>
      <c r="B27" s="42" t="s">
        <v>94</v>
      </c>
      <c r="C27" s="420">
        <v>0</v>
      </c>
      <c r="D27" s="420">
        <v>0</v>
      </c>
      <c r="E27" s="420">
        <v>0</v>
      </c>
      <c r="F27" s="420">
        <v>0</v>
      </c>
      <c r="G27" s="421">
        <v>0</v>
      </c>
    </row>
    <row r="28" spans="1:7" s="6" customFormat="1" ht="11.25">
      <c r="A28" s="355">
        <v>24</v>
      </c>
      <c r="B28" s="42" t="s">
        <v>95</v>
      </c>
      <c r="C28" s="420">
        <v>435</v>
      </c>
      <c r="D28" s="420">
        <v>380</v>
      </c>
      <c r="E28" s="420">
        <v>300</v>
      </c>
      <c r="F28" s="420">
        <v>300</v>
      </c>
      <c r="G28" s="421">
        <v>300</v>
      </c>
    </row>
    <row r="29" spans="1:7" s="6" customFormat="1" ht="11.25">
      <c r="A29" s="355">
        <v>25</v>
      </c>
      <c r="B29" s="42" t="s">
        <v>96</v>
      </c>
      <c r="C29" s="420">
        <v>459</v>
      </c>
      <c r="D29" s="420">
        <v>397</v>
      </c>
      <c r="E29" s="420">
        <v>374</v>
      </c>
      <c r="F29" s="420">
        <v>374</v>
      </c>
      <c r="G29" s="421">
        <v>355</v>
      </c>
    </row>
    <row r="30" spans="1:7" s="6" customFormat="1" ht="11.25">
      <c r="A30" s="355">
        <v>26</v>
      </c>
      <c r="B30" s="42" t="s">
        <v>97</v>
      </c>
      <c r="C30" s="420">
        <v>400</v>
      </c>
      <c r="D30" s="420">
        <v>370</v>
      </c>
      <c r="E30" s="420">
        <v>370</v>
      </c>
      <c r="F30" s="420">
        <v>364</v>
      </c>
      <c r="G30" s="421">
        <v>340</v>
      </c>
    </row>
    <row r="31" spans="1:7" s="6" customFormat="1" ht="11.25">
      <c r="A31" s="355">
        <v>27</v>
      </c>
      <c r="B31" s="42" t="s">
        <v>98</v>
      </c>
      <c r="C31" s="420">
        <v>408</v>
      </c>
      <c r="D31" s="420">
        <v>408</v>
      </c>
      <c r="E31" s="420">
        <v>408</v>
      </c>
      <c r="F31" s="420">
        <v>419</v>
      </c>
      <c r="G31" s="421">
        <v>419</v>
      </c>
    </row>
    <row r="32" spans="1:7" s="6" customFormat="1" ht="11.25">
      <c r="A32" s="355">
        <v>28</v>
      </c>
      <c r="B32" s="42" t="s">
        <v>99</v>
      </c>
      <c r="C32" s="420">
        <v>250</v>
      </c>
      <c r="D32" s="420">
        <v>230</v>
      </c>
      <c r="E32" s="420">
        <v>170</v>
      </c>
      <c r="F32" s="420">
        <v>176</v>
      </c>
      <c r="G32" s="421">
        <v>226</v>
      </c>
    </row>
    <row r="33" spans="1:7" s="6" customFormat="1" ht="11.25">
      <c r="A33" s="355">
        <v>29</v>
      </c>
      <c r="B33" s="42" t="s">
        <v>100</v>
      </c>
      <c r="C33" s="420">
        <v>554</v>
      </c>
      <c r="D33" s="420">
        <v>632</v>
      </c>
      <c r="E33" s="420">
        <v>610</v>
      </c>
      <c r="F33" s="420">
        <v>652</v>
      </c>
      <c r="G33" s="421">
        <v>496</v>
      </c>
    </row>
    <row r="34" spans="1:7" s="6" customFormat="1" ht="11.25">
      <c r="A34" s="355">
        <v>30</v>
      </c>
      <c r="B34" s="42" t="s">
        <v>101</v>
      </c>
      <c r="C34" s="420">
        <v>1315</v>
      </c>
      <c r="D34" s="420">
        <v>330</v>
      </c>
      <c r="E34" s="420">
        <v>42</v>
      </c>
      <c r="F34" s="420">
        <v>0</v>
      </c>
      <c r="G34" s="421">
        <v>0</v>
      </c>
    </row>
    <row r="35" spans="1:7" s="6" customFormat="1" ht="11.25">
      <c r="A35" s="355">
        <v>31</v>
      </c>
      <c r="B35" s="42" t="s">
        <v>102</v>
      </c>
      <c r="C35" s="420">
        <v>2808</v>
      </c>
      <c r="D35" s="420">
        <v>2803</v>
      </c>
      <c r="E35" s="420">
        <v>2475</v>
      </c>
      <c r="F35" s="420">
        <v>2823</v>
      </c>
      <c r="G35" s="421">
        <v>2831</v>
      </c>
    </row>
    <row r="36" spans="1:7" s="6" customFormat="1" ht="11.25">
      <c r="A36" s="355">
        <v>32</v>
      </c>
      <c r="B36" s="42" t="s">
        <v>103</v>
      </c>
      <c r="C36" s="420">
        <v>25</v>
      </c>
      <c r="D36" s="420">
        <v>25</v>
      </c>
      <c r="E36" s="420">
        <v>25</v>
      </c>
      <c r="F36" s="420">
        <v>25</v>
      </c>
      <c r="G36" s="421">
        <v>25</v>
      </c>
    </row>
    <row r="37" spans="1:7" s="6" customFormat="1" ht="11.25">
      <c r="A37" s="355">
        <v>33</v>
      </c>
      <c r="B37" s="42" t="s">
        <v>104</v>
      </c>
      <c r="C37" s="420">
        <v>1915</v>
      </c>
      <c r="D37" s="420">
        <v>2039</v>
      </c>
      <c r="E37" s="420">
        <v>1627</v>
      </c>
      <c r="F37" s="420">
        <v>1577</v>
      </c>
      <c r="G37" s="421">
        <v>1381</v>
      </c>
    </row>
    <row r="38" spans="1:7" s="6" customFormat="1" ht="11.25">
      <c r="A38" s="355">
        <v>34</v>
      </c>
      <c r="B38" s="42" t="s">
        <v>105</v>
      </c>
      <c r="C38" s="420">
        <v>1264</v>
      </c>
      <c r="D38" s="420">
        <v>1238</v>
      </c>
      <c r="E38" s="420">
        <v>958</v>
      </c>
      <c r="F38" s="420">
        <v>921</v>
      </c>
      <c r="G38" s="421">
        <v>921</v>
      </c>
    </row>
    <row r="39" spans="1:7" s="6" customFormat="1" ht="11.25">
      <c r="A39" s="355">
        <v>35</v>
      </c>
      <c r="B39" s="42" t="s">
        <v>106</v>
      </c>
      <c r="C39" s="420">
        <v>940</v>
      </c>
      <c r="D39" s="420">
        <v>982</v>
      </c>
      <c r="E39" s="420">
        <v>1090</v>
      </c>
      <c r="F39" s="420">
        <v>1092</v>
      </c>
      <c r="G39" s="421">
        <v>999</v>
      </c>
    </row>
    <row r="40" spans="1:7" s="6" customFormat="1" ht="11.25">
      <c r="A40" s="355">
        <v>36</v>
      </c>
      <c r="B40" s="42" t="s">
        <v>107</v>
      </c>
      <c r="C40" s="420">
        <v>52</v>
      </c>
      <c r="D40" s="420">
        <v>52</v>
      </c>
      <c r="E40" s="420">
        <v>40</v>
      </c>
      <c r="F40" s="420">
        <v>40</v>
      </c>
      <c r="G40" s="421">
        <v>40</v>
      </c>
    </row>
    <row r="41" spans="1:7" s="6" customFormat="1" ht="11.25">
      <c r="A41" s="355">
        <v>37</v>
      </c>
      <c r="B41" s="42" t="s">
        <v>108</v>
      </c>
      <c r="C41" s="420">
        <v>804</v>
      </c>
      <c r="D41" s="420">
        <v>706</v>
      </c>
      <c r="E41" s="420">
        <v>722</v>
      </c>
      <c r="F41" s="420">
        <v>596</v>
      </c>
      <c r="G41" s="421">
        <v>636</v>
      </c>
    </row>
    <row r="42" spans="1:7" s="6" customFormat="1" ht="11.25">
      <c r="A42" s="355">
        <v>38</v>
      </c>
      <c r="B42" s="42" t="s">
        <v>109</v>
      </c>
      <c r="C42" s="420">
        <v>1745</v>
      </c>
      <c r="D42" s="420">
        <v>1704</v>
      </c>
      <c r="E42" s="420">
        <v>1712</v>
      </c>
      <c r="F42" s="420">
        <v>1663</v>
      </c>
      <c r="G42" s="421">
        <v>1640</v>
      </c>
    </row>
    <row r="43" spans="1:7" s="6" customFormat="1" ht="11.25">
      <c r="A43" s="355">
        <v>39</v>
      </c>
      <c r="B43" s="42" t="s">
        <v>110</v>
      </c>
      <c r="C43" s="420">
        <v>128</v>
      </c>
      <c r="D43" s="420">
        <v>140</v>
      </c>
      <c r="E43" s="420">
        <v>170</v>
      </c>
      <c r="F43" s="420">
        <v>40</v>
      </c>
      <c r="G43" s="421">
        <v>110</v>
      </c>
    </row>
    <row r="44" spans="1:7" s="6" customFormat="1" ht="11.25">
      <c r="A44" s="355">
        <v>40</v>
      </c>
      <c r="B44" s="42" t="s">
        <v>111</v>
      </c>
      <c r="C44" s="420">
        <v>167</v>
      </c>
      <c r="D44" s="420">
        <v>162</v>
      </c>
      <c r="E44" s="420">
        <v>87</v>
      </c>
      <c r="F44" s="420">
        <v>55</v>
      </c>
      <c r="G44" s="421">
        <v>87</v>
      </c>
    </row>
    <row r="45" spans="1:7" s="6" customFormat="1" ht="11.25">
      <c r="A45" s="355">
        <v>41</v>
      </c>
      <c r="B45" s="42" t="s">
        <v>112</v>
      </c>
      <c r="C45" s="420">
        <v>422</v>
      </c>
      <c r="D45" s="420">
        <v>366</v>
      </c>
      <c r="E45" s="420">
        <v>373</v>
      </c>
      <c r="F45" s="420">
        <v>202</v>
      </c>
      <c r="G45" s="421">
        <v>132</v>
      </c>
    </row>
    <row r="46" spans="1:7" s="6" customFormat="1" ht="11.25">
      <c r="A46" s="355">
        <v>42</v>
      </c>
      <c r="B46" s="42" t="s">
        <v>113</v>
      </c>
      <c r="C46" s="420">
        <v>457</v>
      </c>
      <c r="D46" s="420">
        <v>190</v>
      </c>
      <c r="E46" s="420">
        <v>126</v>
      </c>
      <c r="F46" s="420">
        <v>126</v>
      </c>
      <c r="G46" s="421">
        <v>126</v>
      </c>
    </row>
    <row r="47" spans="1:7" s="6" customFormat="1" ht="11.25">
      <c r="A47" s="355">
        <v>43</v>
      </c>
      <c r="B47" s="42" t="s">
        <v>114</v>
      </c>
      <c r="C47" s="420">
        <v>0</v>
      </c>
      <c r="D47" s="420">
        <v>0</v>
      </c>
      <c r="E47" s="420">
        <v>0</v>
      </c>
      <c r="F47" s="420">
        <v>0</v>
      </c>
      <c r="G47" s="421">
        <v>0</v>
      </c>
    </row>
    <row r="48" spans="1:7" s="6" customFormat="1" ht="11.25">
      <c r="A48" s="355">
        <v>44</v>
      </c>
      <c r="B48" s="42" t="s">
        <v>115</v>
      </c>
      <c r="C48" s="420">
        <v>1687</v>
      </c>
      <c r="D48" s="420">
        <v>1818</v>
      </c>
      <c r="E48" s="420">
        <v>1838</v>
      </c>
      <c r="F48" s="420">
        <v>1014</v>
      </c>
      <c r="G48" s="421">
        <v>961</v>
      </c>
    </row>
    <row r="49" spans="1:7" s="6" customFormat="1" ht="11.25">
      <c r="A49" s="355">
        <v>45</v>
      </c>
      <c r="B49" s="42" t="s">
        <v>116</v>
      </c>
      <c r="C49" s="420">
        <v>1022</v>
      </c>
      <c r="D49" s="420">
        <v>744</v>
      </c>
      <c r="E49" s="420">
        <v>775</v>
      </c>
      <c r="F49" s="420">
        <v>549</v>
      </c>
      <c r="G49" s="421">
        <v>437</v>
      </c>
    </row>
    <row r="50" spans="1:7" s="6" customFormat="1" ht="11.25">
      <c r="A50" s="355">
        <v>46</v>
      </c>
      <c r="B50" s="42" t="s">
        <v>117</v>
      </c>
      <c r="C50" s="420">
        <v>12</v>
      </c>
      <c r="D50" s="420">
        <v>12</v>
      </c>
      <c r="E50" s="420">
        <v>12</v>
      </c>
      <c r="F50" s="420">
        <v>12</v>
      </c>
      <c r="G50" s="421">
        <v>12</v>
      </c>
    </row>
    <row r="51" spans="1:7" s="6" customFormat="1" ht="11.25">
      <c r="A51" s="355">
        <v>47</v>
      </c>
      <c r="B51" s="42" t="s">
        <v>118</v>
      </c>
      <c r="C51" s="420">
        <v>86</v>
      </c>
      <c r="D51" s="420">
        <v>86</v>
      </c>
      <c r="E51" s="420">
        <v>86</v>
      </c>
      <c r="F51" s="420">
        <v>86</v>
      </c>
      <c r="G51" s="421">
        <v>86</v>
      </c>
    </row>
    <row r="52" spans="1:7" s="6" customFormat="1" ht="11.25">
      <c r="A52" s="355">
        <v>48</v>
      </c>
      <c r="B52" s="42" t="s">
        <v>119</v>
      </c>
      <c r="C52" s="420">
        <v>40</v>
      </c>
      <c r="D52" s="420">
        <v>30</v>
      </c>
      <c r="E52" s="420">
        <v>0</v>
      </c>
      <c r="F52" s="420">
        <v>0</v>
      </c>
      <c r="G52" s="421">
        <v>0</v>
      </c>
    </row>
    <row r="53" spans="1:7" s="6" customFormat="1" ht="11.25">
      <c r="A53" s="355">
        <v>49</v>
      </c>
      <c r="B53" s="42" t="s">
        <v>120</v>
      </c>
      <c r="C53" s="420">
        <v>615</v>
      </c>
      <c r="D53" s="420">
        <v>649</v>
      </c>
      <c r="E53" s="420">
        <v>649</v>
      </c>
      <c r="F53" s="420">
        <v>682</v>
      </c>
      <c r="G53" s="421">
        <v>735</v>
      </c>
    </row>
    <row r="54" spans="1:7" s="6" customFormat="1" ht="11.25">
      <c r="A54" s="355">
        <v>50</v>
      </c>
      <c r="B54" s="42" t="s">
        <v>121</v>
      </c>
      <c r="C54" s="420">
        <v>153</v>
      </c>
      <c r="D54" s="420">
        <v>45</v>
      </c>
      <c r="E54" s="420">
        <v>159</v>
      </c>
      <c r="F54" s="420">
        <v>123</v>
      </c>
      <c r="G54" s="421">
        <v>114</v>
      </c>
    </row>
    <row r="55" spans="1:7" s="6" customFormat="1" ht="11.25">
      <c r="A55" s="355">
        <v>51</v>
      </c>
      <c r="B55" s="42" t="s">
        <v>122</v>
      </c>
      <c r="C55" s="420">
        <v>1265</v>
      </c>
      <c r="D55" s="420">
        <v>1260</v>
      </c>
      <c r="E55" s="420">
        <v>1360</v>
      </c>
      <c r="F55" s="420">
        <v>1328</v>
      </c>
      <c r="G55" s="421">
        <v>1328</v>
      </c>
    </row>
    <row r="56" spans="1:7" s="6" customFormat="1" ht="11.25">
      <c r="A56" s="360">
        <v>52</v>
      </c>
      <c r="B56" s="361" t="s">
        <v>123</v>
      </c>
      <c r="C56" s="424">
        <v>169</v>
      </c>
      <c r="D56" s="424">
        <v>0</v>
      </c>
      <c r="E56" s="424">
        <v>80</v>
      </c>
      <c r="F56" s="424">
        <v>0</v>
      </c>
      <c r="G56" s="425">
        <v>0</v>
      </c>
    </row>
    <row r="57" spans="1:6" s="6" customFormat="1" ht="11.25">
      <c r="A57" s="372"/>
      <c r="B57" s="42"/>
      <c r="C57" s="422"/>
      <c r="D57" s="422"/>
      <c r="E57" s="422"/>
      <c r="F57" s="422"/>
    </row>
    <row r="58" spans="1:6" s="6" customFormat="1" ht="11.25">
      <c r="A58" s="372"/>
      <c r="B58" s="42"/>
      <c r="C58" s="422"/>
      <c r="D58" s="422"/>
      <c r="E58" s="422"/>
      <c r="F58" s="422"/>
    </row>
    <row r="59" spans="1:7" s="6" customFormat="1" ht="27" customHeight="1">
      <c r="A59" s="491" t="s">
        <v>64</v>
      </c>
      <c r="B59" s="492"/>
      <c r="C59" s="67">
        <v>2003</v>
      </c>
      <c r="D59" s="67">
        <v>2004</v>
      </c>
      <c r="E59" s="67">
        <v>2005</v>
      </c>
      <c r="F59" s="67">
        <v>2006</v>
      </c>
      <c r="G59" s="352">
        <v>2007</v>
      </c>
    </row>
    <row r="60" spans="1:7" s="6" customFormat="1" ht="11.25">
      <c r="A60" s="355">
        <v>53</v>
      </c>
      <c r="B60" s="42" t="s">
        <v>125</v>
      </c>
      <c r="C60" s="420">
        <v>362</v>
      </c>
      <c r="D60" s="420">
        <v>359</v>
      </c>
      <c r="E60" s="420">
        <v>364</v>
      </c>
      <c r="F60" s="420">
        <v>362</v>
      </c>
      <c r="G60" s="421">
        <v>373</v>
      </c>
    </row>
    <row r="61" spans="1:7" s="6" customFormat="1" ht="11.25">
      <c r="A61" s="355">
        <v>54</v>
      </c>
      <c r="B61" s="42" t="s">
        <v>126</v>
      </c>
      <c r="C61" s="420">
        <v>976</v>
      </c>
      <c r="D61" s="420">
        <v>953</v>
      </c>
      <c r="E61" s="420">
        <v>878</v>
      </c>
      <c r="F61" s="420">
        <v>878</v>
      </c>
      <c r="G61" s="421">
        <v>838</v>
      </c>
    </row>
    <row r="62" spans="1:7" s="6" customFormat="1" ht="11.25">
      <c r="A62" s="355">
        <v>55</v>
      </c>
      <c r="B62" s="42" t="s">
        <v>127</v>
      </c>
      <c r="C62" s="420">
        <v>235</v>
      </c>
      <c r="D62" s="420">
        <v>0</v>
      </c>
      <c r="E62" s="420">
        <v>0</v>
      </c>
      <c r="F62" s="420">
        <v>0</v>
      </c>
      <c r="G62" s="421">
        <v>0</v>
      </c>
    </row>
    <row r="63" spans="1:7" s="6" customFormat="1" ht="11.25">
      <c r="A63" s="355">
        <v>56</v>
      </c>
      <c r="B63" s="42" t="s">
        <v>128</v>
      </c>
      <c r="C63" s="420">
        <v>464</v>
      </c>
      <c r="D63" s="420">
        <v>414</v>
      </c>
      <c r="E63" s="420">
        <v>551</v>
      </c>
      <c r="F63" s="420">
        <v>372</v>
      </c>
      <c r="G63" s="421">
        <v>215</v>
      </c>
    </row>
    <row r="64" spans="1:7" s="6" customFormat="1" ht="11.25">
      <c r="A64" s="355">
        <v>57</v>
      </c>
      <c r="B64" s="42" t="s">
        <v>129</v>
      </c>
      <c r="C64" s="420">
        <v>222</v>
      </c>
      <c r="D64" s="420">
        <v>162</v>
      </c>
      <c r="E64" s="420">
        <v>162</v>
      </c>
      <c r="F64" s="420">
        <v>162</v>
      </c>
      <c r="G64" s="421">
        <v>162</v>
      </c>
    </row>
    <row r="65" spans="1:7" s="6" customFormat="1" ht="11.25">
      <c r="A65" s="355">
        <v>58</v>
      </c>
      <c r="B65" s="42" t="s">
        <v>130</v>
      </c>
      <c r="C65" s="420">
        <v>200</v>
      </c>
      <c r="D65" s="420">
        <v>200</v>
      </c>
      <c r="E65" s="420">
        <v>200</v>
      </c>
      <c r="F65" s="420">
        <v>200</v>
      </c>
      <c r="G65" s="421">
        <v>200</v>
      </c>
    </row>
    <row r="66" spans="1:7" s="6" customFormat="1" ht="11.25">
      <c r="A66" s="355">
        <v>59</v>
      </c>
      <c r="B66" s="42" t="s">
        <v>131</v>
      </c>
      <c r="C66" s="420">
        <v>2651</v>
      </c>
      <c r="D66" s="420">
        <v>2616</v>
      </c>
      <c r="E66" s="420">
        <v>2598</v>
      </c>
      <c r="F66" s="420">
        <v>2553</v>
      </c>
      <c r="G66" s="421">
        <v>2613</v>
      </c>
    </row>
    <row r="67" spans="1:7" s="6" customFormat="1" ht="11.25">
      <c r="A67" s="355">
        <v>60</v>
      </c>
      <c r="B67" s="42" t="s">
        <v>132</v>
      </c>
      <c r="C67" s="420">
        <v>568</v>
      </c>
      <c r="D67" s="420">
        <v>547</v>
      </c>
      <c r="E67" s="420">
        <v>547</v>
      </c>
      <c r="F67" s="420">
        <v>434</v>
      </c>
      <c r="G67" s="421">
        <v>393</v>
      </c>
    </row>
    <row r="68" spans="1:7" s="6" customFormat="1" ht="11.25">
      <c r="A68" s="355">
        <v>61</v>
      </c>
      <c r="B68" s="42" t="s">
        <v>133</v>
      </c>
      <c r="C68" s="420">
        <v>118</v>
      </c>
      <c r="D68" s="420">
        <v>108</v>
      </c>
      <c r="E68" s="420">
        <v>132</v>
      </c>
      <c r="F68" s="420">
        <v>132</v>
      </c>
      <c r="G68" s="421">
        <v>132</v>
      </c>
    </row>
    <row r="69" spans="1:7" s="6" customFormat="1" ht="11.25">
      <c r="A69" s="355">
        <v>62</v>
      </c>
      <c r="B69" s="42" t="s">
        <v>134</v>
      </c>
      <c r="C69" s="420">
        <v>609</v>
      </c>
      <c r="D69" s="420">
        <v>609</v>
      </c>
      <c r="E69" s="420">
        <v>609</v>
      </c>
      <c r="F69" s="420">
        <v>609</v>
      </c>
      <c r="G69" s="421">
        <v>559</v>
      </c>
    </row>
    <row r="70" spans="1:7" s="6" customFormat="1" ht="11.25">
      <c r="A70" s="355">
        <v>63</v>
      </c>
      <c r="B70" s="42" t="s">
        <v>135</v>
      </c>
      <c r="C70" s="420">
        <v>730</v>
      </c>
      <c r="D70" s="420">
        <v>807</v>
      </c>
      <c r="E70" s="420">
        <v>653</v>
      </c>
      <c r="F70" s="420">
        <v>710</v>
      </c>
      <c r="G70" s="421">
        <v>688</v>
      </c>
    </row>
    <row r="71" spans="1:7" s="6" customFormat="1" ht="11.25">
      <c r="A71" s="355">
        <v>64</v>
      </c>
      <c r="B71" s="42" t="s">
        <v>136</v>
      </c>
      <c r="C71" s="420">
        <v>660</v>
      </c>
      <c r="D71" s="420">
        <v>473</v>
      </c>
      <c r="E71" s="420">
        <v>246</v>
      </c>
      <c r="F71" s="420">
        <v>248</v>
      </c>
      <c r="G71" s="421">
        <v>248</v>
      </c>
    </row>
    <row r="72" spans="1:7" s="6" customFormat="1" ht="11.25">
      <c r="A72" s="355">
        <v>65</v>
      </c>
      <c r="B72" s="42" t="s">
        <v>137</v>
      </c>
      <c r="C72" s="420">
        <v>212.5553395111986</v>
      </c>
      <c r="D72" s="420">
        <v>205</v>
      </c>
      <c r="E72" s="420">
        <v>145</v>
      </c>
      <c r="F72" s="420">
        <v>145</v>
      </c>
      <c r="G72" s="421">
        <v>145</v>
      </c>
    </row>
    <row r="73" spans="1:7" s="6" customFormat="1" ht="11.25">
      <c r="A73" s="355">
        <v>66</v>
      </c>
      <c r="B73" s="42" t="s">
        <v>138</v>
      </c>
      <c r="C73" s="420">
        <v>171</v>
      </c>
      <c r="D73" s="420">
        <v>171</v>
      </c>
      <c r="E73" s="420">
        <v>146</v>
      </c>
      <c r="F73" s="420">
        <v>89</v>
      </c>
      <c r="G73" s="421">
        <v>89</v>
      </c>
    </row>
    <row r="74" spans="1:7" s="6" customFormat="1" ht="11.25">
      <c r="A74" s="355">
        <v>67</v>
      </c>
      <c r="B74" s="42" t="s">
        <v>139</v>
      </c>
      <c r="C74" s="420">
        <v>1482</v>
      </c>
      <c r="D74" s="420">
        <v>1520</v>
      </c>
      <c r="E74" s="420">
        <v>1387</v>
      </c>
      <c r="F74" s="420">
        <v>1255</v>
      </c>
      <c r="G74" s="421">
        <v>1286</v>
      </c>
    </row>
    <row r="75" spans="1:7" s="6" customFormat="1" ht="11.25">
      <c r="A75" s="355">
        <v>68</v>
      </c>
      <c r="B75" s="42" t="s">
        <v>140</v>
      </c>
      <c r="C75" s="420">
        <v>712</v>
      </c>
      <c r="D75" s="420">
        <v>651</v>
      </c>
      <c r="E75" s="420">
        <v>626</v>
      </c>
      <c r="F75" s="420">
        <v>636</v>
      </c>
      <c r="G75" s="421">
        <v>656</v>
      </c>
    </row>
    <row r="76" spans="1:7" s="6" customFormat="1" ht="11.25">
      <c r="A76" s="355">
        <v>69</v>
      </c>
      <c r="B76" s="42" t="s">
        <v>141</v>
      </c>
      <c r="C76" s="420">
        <v>2940</v>
      </c>
      <c r="D76" s="420">
        <v>755</v>
      </c>
      <c r="E76" s="420">
        <v>737</v>
      </c>
      <c r="F76" s="420">
        <v>893</v>
      </c>
      <c r="G76" s="421">
        <v>893</v>
      </c>
    </row>
    <row r="77" spans="1:7" s="6" customFormat="1" ht="11.25">
      <c r="A77" s="355">
        <v>70</v>
      </c>
      <c r="B77" s="42" t="s">
        <v>142</v>
      </c>
      <c r="C77" s="420">
        <v>20</v>
      </c>
      <c r="D77" s="420">
        <v>20</v>
      </c>
      <c r="E77" s="420">
        <v>20</v>
      </c>
      <c r="F77" s="420">
        <v>20</v>
      </c>
      <c r="G77" s="421">
        <v>20</v>
      </c>
    </row>
    <row r="78" spans="1:7" s="6" customFormat="1" ht="11.25">
      <c r="A78" s="355">
        <v>71</v>
      </c>
      <c r="B78" s="42" t="s">
        <v>143</v>
      </c>
      <c r="C78" s="420">
        <v>162</v>
      </c>
      <c r="D78" s="420">
        <v>150</v>
      </c>
      <c r="E78" s="420">
        <v>150</v>
      </c>
      <c r="F78" s="420">
        <v>150</v>
      </c>
      <c r="G78" s="421">
        <v>150</v>
      </c>
    </row>
    <row r="79" spans="1:7" s="6" customFormat="1" ht="11.25">
      <c r="A79" s="355">
        <v>72</v>
      </c>
      <c r="B79" s="42" t="s">
        <v>144</v>
      </c>
      <c r="C79" s="420">
        <v>160</v>
      </c>
      <c r="D79" s="420">
        <v>171</v>
      </c>
      <c r="E79" s="420">
        <v>144</v>
      </c>
      <c r="F79" s="420">
        <v>162</v>
      </c>
      <c r="G79" s="421">
        <v>141</v>
      </c>
    </row>
    <row r="80" spans="1:7" s="6" customFormat="1" ht="11.25">
      <c r="A80" s="355">
        <v>73</v>
      </c>
      <c r="B80" s="42" t="s">
        <v>145</v>
      </c>
      <c r="C80" s="420">
        <v>185</v>
      </c>
      <c r="D80" s="420">
        <v>180</v>
      </c>
      <c r="E80" s="420">
        <v>201</v>
      </c>
      <c r="F80" s="420">
        <v>246</v>
      </c>
      <c r="G80" s="421">
        <v>209</v>
      </c>
    </row>
    <row r="81" spans="1:7" s="6" customFormat="1" ht="11.25">
      <c r="A81" s="355">
        <v>74</v>
      </c>
      <c r="B81" s="42" t="s">
        <v>146</v>
      </c>
      <c r="C81" s="420">
        <v>237.13526382799247</v>
      </c>
      <c r="D81" s="420">
        <v>520</v>
      </c>
      <c r="E81" s="420">
        <v>520</v>
      </c>
      <c r="F81" s="420">
        <v>0</v>
      </c>
      <c r="G81" s="421">
        <v>625</v>
      </c>
    </row>
    <row r="82" spans="1:7" s="6" customFormat="1" ht="11.25">
      <c r="A82" s="355">
        <v>75</v>
      </c>
      <c r="B82" s="42" t="s">
        <v>147</v>
      </c>
      <c r="C82" s="420">
        <v>19302</v>
      </c>
      <c r="D82" s="420">
        <v>20705</v>
      </c>
      <c r="E82" s="420">
        <v>21098</v>
      </c>
      <c r="F82" s="420">
        <v>21494</v>
      </c>
      <c r="G82" s="421">
        <v>20996</v>
      </c>
    </row>
    <row r="83" spans="1:7" s="6" customFormat="1" ht="11.25">
      <c r="A83" s="355">
        <v>76</v>
      </c>
      <c r="B83" s="42" t="s">
        <v>148</v>
      </c>
      <c r="C83" s="420">
        <v>1087</v>
      </c>
      <c r="D83" s="420">
        <v>1066</v>
      </c>
      <c r="E83" s="420">
        <v>1018</v>
      </c>
      <c r="F83" s="420">
        <v>969</v>
      </c>
      <c r="G83" s="421">
        <v>967</v>
      </c>
    </row>
    <row r="84" spans="1:7" s="6" customFormat="1" ht="11.25">
      <c r="A84" s="355">
        <v>77</v>
      </c>
      <c r="B84" s="42" t="s">
        <v>149</v>
      </c>
      <c r="C84" s="420">
        <v>2079</v>
      </c>
      <c r="D84" s="420">
        <v>2182</v>
      </c>
      <c r="E84" s="420">
        <v>2360</v>
      </c>
      <c r="F84" s="420">
        <v>1605</v>
      </c>
      <c r="G84" s="421">
        <v>1543</v>
      </c>
    </row>
    <row r="85" spans="1:7" s="6" customFormat="1" ht="11.25">
      <c r="A85" s="355">
        <v>78</v>
      </c>
      <c r="B85" s="42" t="s">
        <v>150</v>
      </c>
      <c r="C85" s="420">
        <v>4799</v>
      </c>
      <c r="D85" s="420">
        <v>4876</v>
      </c>
      <c r="E85" s="420">
        <v>4899</v>
      </c>
      <c r="F85" s="420">
        <v>5026</v>
      </c>
      <c r="G85" s="421">
        <v>4984.523791367251</v>
      </c>
    </row>
    <row r="86" spans="1:7" s="6" customFormat="1" ht="11.25">
      <c r="A86" s="355">
        <v>79</v>
      </c>
      <c r="B86" s="42" t="s">
        <v>151</v>
      </c>
      <c r="C86" s="420">
        <v>229</v>
      </c>
      <c r="D86" s="420">
        <v>159</v>
      </c>
      <c r="E86" s="420">
        <v>209</v>
      </c>
      <c r="F86" s="420">
        <v>164</v>
      </c>
      <c r="G86" s="421">
        <v>164</v>
      </c>
    </row>
    <row r="87" spans="1:7" s="6" customFormat="1" ht="11.25">
      <c r="A87" s="355">
        <v>80</v>
      </c>
      <c r="B87" s="42" t="s">
        <v>152</v>
      </c>
      <c r="C87" s="420">
        <v>391</v>
      </c>
      <c r="D87" s="420">
        <v>0</v>
      </c>
      <c r="E87" s="420">
        <v>0</v>
      </c>
      <c r="F87" s="420">
        <v>0</v>
      </c>
      <c r="G87" s="421">
        <v>0</v>
      </c>
    </row>
    <row r="88" spans="1:7" s="6" customFormat="1" ht="11.25">
      <c r="A88" s="355">
        <v>81</v>
      </c>
      <c r="B88" s="42" t="s">
        <v>153</v>
      </c>
      <c r="C88" s="420">
        <v>160</v>
      </c>
      <c r="D88" s="420">
        <v>160</v>
      </c>
      <c r="E88" s="420">
        <v>65</v>
      </c>
      <c r="F88" s="420">
        <v>40</v>
      </c>
      <c r="G88" s="421">
        <v>65</v>
      </c>
    </row>
    <row r="89" spans="1:7" s="6" customFormat="1" ht="11.25">
      <c r="A89" s="355">
        <v>82</v>
      </c>
      <c r="B89" s="42" t="s">
        <v>154</v>
      </c>
      <c r="C89" s="420">
        <v>118</v>
      </c>
      <c r="D89" s="420">
        <v>43</v>
      </c>
      <c r="E89" s="420">
        <v>43</v>
      </c>
      <c r="F89" s="420">
        <v>43</v>
      </c>
      <c r="G89" s="421">
        <v>43</v>
      </c>
    </row>
    <row r="90" spans="1:7" s="6" customFormat="1" ht="11.25">
      <c r="A90" s="355">
        <v>83</v>
      </c>
      <c r="B90" s="42" t="s">
        <v>155</v>
      </c>
      <c r="C90" s="420">
        <v>1257</v>
      </c>
      <c r="D90" s="420">
        <v>793</v>
      </c>
      <c r="E90" s="420">
        <v>500</v>
      </c>
      <c r="F90" s="420">
        <v>470</v>
      </c>
      <c r="G90" s="421">
        <v>318</v>
      </c>
    </row>
    <row r="91" spans="1:7" s="6" customFormat="1" ht="11.25">
      <c r="A91" s="355">
        <v>84</v>
      </c>
      <c r="B91" s="42" t="s">
        <v>156</v>
      </c>
      <c r="C91" s="420">
        <v>550</v>
      </c>
      <c r="D91" s="420">
        <v>550</v>
      </c>
      <c r="E91" s="420">
        <v>555</v>
      </c>
      <c r="F91" s="420">
        <v>530</v>
      </c>
      <c r="G91" s="421">
        <v>535</v>
      </c>
    </row>
    <row r="92" spans="1:7" s="6" customFormat="1" ht="11.25">
      <c r="A92" s="355">
        <v>85</v>
      </c>
      <c r="B92" s="42" t="s">
        <v>157</v>
      </c>
      <c r="C92" s="420">
        <v>285</v>
      </c>
      <c r="D92" s="420">
        <v>299</v>
      </c>
      <c r="E92" s="420">
        <v>296</v>
      </c>
      <c r="F92" s="420">
        <v>379</v>
      </c>
      <c r="G92" s="421">
        <v>390</v>
      </c>
    </row>
    <row r="93" spans="1:7" s="6" customFormat="1" ht="11.25">
      <c r="A93" s="355">
        <v>86</v>
      </c>
      <c r="B93" s="42" t="s">
        <v>158</v>
      </c>
      <c r="C93" s="420">
        <v>169</v>
      </c>
      <c r="D93" s="420">
        <v>169</v>
      </c>
      <c r="E93" s="420">
        <v>0</v>
      </c>
      <c r="F93" s="420">
        <v>0</v>
      </c>
      <c r="G93" s="421">
        <v>0</v>
      </c>
    </row>
    <row r="94" spans="1:7" s="6" customFormat="1" ht="11.25">
      <c r="A94" s="355">
        <v>87</v>
      </c>
      <c r="B94" s="42" t="s">
        <v>159</v>
      </c>
      <c r="C94" s="420">
        <v>367</v>
      </c>
      <c r="D94" s="420">
        <v>362</v>
      </c>
      <c r="E94" s="420">
        <v>362</v>
      </c>
      <c r="F94" s="420">
        <v>0</v>
      </c>
      <c r="G94" s="421">
        <v>0</v>
      </c>
    </row>
    <row r="95" spans="1:7" s="6" customFormat="1" ht="11.25">
      <c r="A95" s="355">
        <v>88</v>
      </c>
      <c r="B95" s="42" t="s">
        <v>160</v>
      </c>
      <c r="C95" s="420">
        <v>0</v>
      </c>
      <c r="D95" s="420">
        <v>0</v>
      </c>
      <c r="E95" s="420">
        <v>0</v>
      </c>
      <c r="F95" s="420">
        <v>0</v>
      </c>
      <c r="G95" s="421">
        <v>0</v>
      </c>
    </row>
    <row r="96" spans="1:7" s="6" customFormat="1" ht="11.25">
      <c r="A96" s="355">
        <v>89</v>
      </c>
      <c r="B96" s="42" t="s">
        <v>161</v>
      </c>
      <c r="C96" s="420">
        <v>357</v>
      </c>
      <c r="D96" s="420">
        <v>297</v>
      </c>
      <c r="E96" s="420">
        <v>353</v>
      </c>
      <c r="F96" s="420">
        <v>353</v>
      </c>
      <c r="G96" s="421">
        <v>305</v>
      </c>
    </row>
    <row r="97" spans="1:7" s="6" customFormat="1" ht="11.25">
      <c r="A97" s="355">
        <v>90</v>
      </c>
      <c r="B97" s="42" t="s">
        <v>162</v>
      </c>
      <c r="C97" s="420">
        <v>455.53995000387954</v>
      </c>
      <c r="D97" s="420">
        <v>330</v>
      </c>
      <c r="E97" s="420">
        <v>329.502302031647</v>
      </c>
      <c r="F97" s="420">
        <v>330</v>
      </c>
      <c r="G97" s="421">
        <v>332</v>
      </c>
    </row>
    <row r="98" spans="1:7" s="6" customFormat="1" ht="11.25">
      <c r="A98" s="355">
        <v>91</v>
      </c>
      <c r="B98" s="42" t="s">
        <v>163</v>
      </c>
      <c r="C98" s="420">
        <v>2892</v>
      </c>
      <c r="D98" s="420">
        <v>2922</v>
      </c>
      <c r="E98" s="420">
        <v>2907</v>
      </c>
      <c r="F98" s="420">
        <v>2951</v>
      </c>
      <c r="G98" s="421">
        <v>2899</v>
      </c>
    </row>
    <row r="99" spans="1:7" s="6" customFormat="1" ht="11.25">
      <c r="A99" s="355">
        <v>92</v>
      </c>
      <c r="B99" s="42" t="s">
        <v>164</v>
      </c>
      <c r="C99" s="420">
        <v>12308.197326722291</v>
      </c>
      <c r="D99" s="420">
        <v>13027</v>
      </c>
      <c r="E99" s="420">
        <v>13103</v>
      </c>
      <c r="F99" s="420">
        <v>11872</v>
      </c>
      <c r="G99" s="421">
        <v>11306</v>
      </c>
    </row>
    <row r="100" spans="1:7" s="6" customFormat="1" ht="11.25">
      <c r="A100" s="355">
        <v>93</v>
      </c>
      <c r="B100" s="42" t="s">
        <v>165</v>
      </c>
      <c r="C100" s="420">
        <v>7021</v>
      </c>
      <c r="D100" s="420">
        <v>6335</v>
      </c>
      <c r="E100" s="420">
        <v>6044</v>
      </c>
      <c r="F100" s="420">
        <v>5846</v>
      </c>
      <c r="G100" s="421">
        <v>5752</v>
      </c>
    </row>
    <row r="101" spans="1:7" s="6" customFormat="1" ht="11.25">
      <c r="A101" s="355">
        <v>94</v>
      </c>
      <c r="B101" s="42" t="s">
        <v>166</v>
      </c>
      <c r="C101" s="420">
        <v>9532</v>
      </c>
      <c r="D101" s="420">
        <v>9622</v>
      </c>
      <c r="E101" s="420">
        <v>9716</v>
      </c>
      <c r="F101" s="420">
        <v>9518</v>
      </c>
      <c r="G101" s="421">
        <v>8998</v>
      </c>
    </row>
    <row r="102" spans="1:7" s="6" customFormat="1" ht="11.25">
      <c r="A102" s="360">
        <v>95</v>
      </c>
      <c r="B102" s="361" t="s">
        <v>167</v>
      </c>
      <c r="C102" s="424">
        <v>1926</v>
      </c>
      <c r="D102" s="424">
        <v>1735</v>
      </c>
      <c r="E102" s="424">
        <v>1829</v>
      </c>
      <c r="F102" s="424">
        <v>1897</v>
      </c>
      <c r="G102" s="425">
        <v>1991</v>
      </c>
    </row>
    <row r="103" spans="1:7" s="6" customFormat="1" ht="11.25">
      <c r="A103" s="355">
        <v>971</v>
      </c>
      <c r="B103" s="42" t="s">
        <v>168</v>
      </c>
      <c r="C103" s="420">
        <v>2557</v>
      </c>
      <c r="D103" s="420">
        <v>2531</v>
      </c>
      <c r="E103" s="420">
        <v>2439</v>
      </c>
      <c r="F103" s="420">
        <v>2409</v>
      </c>
      <c r="G103" s="421">
        <v>2364</v>
      </c>
    </row>
    <row r="104" spans="1:7" s="6" customFormat="1" ht="11.25">
      <c r="A104" s="355">
        <v>972</v>
      </c>
      <c r="B104" s="42" t="s">
        <v>169</v>
      </c>
      <c r="C104" s="420">
        <v>1642</v>
      </c>
      <c r="D104" s="420">
        <v>1763</v>
      </c>
      <c r="E104" s="420">
        <v>1780</v>
      </c>
      <c r="F104" s="420">
        <v>1711</v>
      </c>
      <c r="G104" s="421">
        <v>1799</v>
      </c>
    </row>
    <row r="105" spans="1:7" s="6" customFormat="1" ht="11.25">
      <c r="A105" s="355">
        <v>973</v>
      </c>
      <c r="B105" s="42" t="s">
        <v>170</v>
      </c>
      <c r="C105" s="420">
        <v>350</v>
      </c>
      <c r="D105" s="420">
        <v>347</v>
      </c>
      <c r="E105" s="420">
        <v>347</v>
      </c>
      <c r="F105" s="420">
        <v>349</v>
      </c>
      <c r="G105" s="421">
        <v>330</v>
      </c>
    </row>
    <row r="106" spans="1:7" s="6" customFormat="1" ht="11.25">
      <c r="A106" s="360">
        <v>974</v>
      </c>
      <c r="B106" s="361" t="s">
        <v>171</v>
      </c>
      <c r="C106" s="424">
        <v>1299.4723957223976</v>
      </c>
      <c r="D106" s="424">
        <v>1626</v>
      </c>
      <c r="E106" s="424">
        <v>1774</v>
      </c>
      <c r="F106" s="424">
        <v>1824</v>
      </c>
      <c r="G106" s="425">
        <v>1808</v>
      </c>
    </row>
    <row r="107" spans="1:7" s="6" customFormat="1" ht="11.25">
      <c r="A107" s="372"/>
      <c r="B107" s="42"/>
      <c r="C107" s="422"/>
      <c r="D107" s="422"/>
      <c r="E107" s="422"/>
      <c r="F107" s="422"/>
      <c r="G107" s="422"/>
    </row>
    <row r="108" spans="1:7" s="6" customFormat="1" ht="11.25">
      <c r="A108" s="430" t="s">
        <v>232</v>
      </c>
      <c r="B108" s="427"/>
      <c r="C108" s="428">
        <f>SUM(C4:C56)+SUM(C60:C102)</f>
        <v>107542.08720878563</v>
      </c>
      <c r="D108" s="428">
        <f>SUM(D4:D56)+SUM(D60:D102)</f>
        <v>103752</v>
      </c>
      <c r="E108" s="428">
        <f>SUM(E4:E56)+SUM(E60:E102)</f>
        <v>98647.50230203164</v>
      </c>
      <c r="F108" s="428">
        <f>SUM(F4:F56)+SUM(F60:F102)</f>
        <v>92950</v>
      </c>
      <c r="G108" s="429">
        <f>SUM(G4:G56)+SUM(G60:G102)</f>
        <v>90781.52379136725</v>
      </c>
    </row>
    <row r="109" spans="1:7" s="6" customFormat="1" ht="11.25">
      <c r="A109" s="13" t="s">
        <v>233</v>
      </c>
      <c r="B109" s="42"/>
      <c r="C109" s="420">
        <f>SUM(C103:C106)</f>
        <v>5848.472395722398</v>
      </c>
      <c r="D109" s="420">
        <f>SUM(D103:D106)</f>
        <v>6267</v>
      </c>
      <c r="E109" s="420">
        <f>SUM(E103:E106)</f>
        <v>6340</v>
      </c>
      <c r="F109" s="420">
        <f>SUM(F103:F106)</f>
        <v>6293</v>
      </c>
      <c r="G109" s="421">
        <f>SUM(G103:G106)</f>
        <v>6301</v>
      </c>
    </row>
    <row r="110" spans="1:7" s="6" customFormat="1" ht="11.25">
      <c r="A110" s="432" t="s">
        <v>234</v>
      </c>
      <c r="B110" s="361"/>
      <c r="C110" s="424">
        <f>SUM(C108:C109)</f>
        <v>113390.55960450802</v>
      </c>
      <c r="D110" s="424">
        <f>SUM(D108:D109)</f>
        <v>110019</v>
      </c>
      <c r="E110" s="424">
        <f>SUM(E108:E109)</f>
        <v>104987.50230203164</v>
      </c>
      <c r="F110" s="424">
        <f>SUM(F108:F109)</f>
        <v>99243</v>
      </c>
      <c r="G110" s="425">
        <f>SUM(G108:G109)</f>
        <v>97082.52379136725</v>
      </c>
    </row>
    <row r="111" spans="3:7" s="6" customFormat="1" ht="11.25">
      <c r="C111" s="433"/>
      <c r="D111" s="433"/>
      <c r="E111" s="433"/>
      <c r="F111" s="433"/>
      <c r="G111" s="422"/>
    </row>
    <row r="112" ht="11.25">
      <c r="G112" s="422"/>
    </row>
  </sheetData>
  <sheetProtection/>
  <mergeCells count="2">
    <mergeCell ref="A3:B3"/>
    <mergeCell ref="A59:B59"/>
  </mergeCells>
  <printOptions horizontalCentered="1"/>
  <pageMargins left="0.23" right="0.3937007874015748" top="0.5905511811023623" bottom="0.5905511811023623" header="0.5118110236220472" footer="0.5118110236220472"/>
  <pageSetup horizontalDpi="600" verticalDpi="600" orientation="landscape" paperSize="9" r:id="rId1"/>
  <ignoredErrors>
    <ignoredError sqref="C108:G109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8515625" style="2" customWidth="1"/>
    <col min="2" max="2" width="19.8515625" style="2" customWidth="1"/>
    <col min="3" max="6" width="9.57421875" style="417" customWidth="1"/>
    <col min="7" max="7" width="9.57421875" style="2" customWidth="1"/>
    <col min="8" max="16384" width="11.421875" style="2" customWidth="1"/>
  </cols>
  <sheetData>
    <row r="1" spans="1:2" ht="11.25">
      <c r="A1" s="416" t="s">
        <v>236</v>
      </c>
      <c r="B1" s="46"/>
    </row>
    <row r="2" spans="1:6" s="418" customFormat="1" ht="12.75" customHeight="1">
      <c r="A2" s="416"/>
      <c r="C2" s="417"/>
      <c r="D2" s="417"/>
      <c r="E2" s="417"/>
      <c r="F2" s="417"/>
    </row>
    <row r="3" spans="1:7" s="6" customFormat="1" ht="27" customHeight="1">
      <c r="A3" s="491" t="s">
        <v>64</v>
      </c>
      <c r="B3" s="492"/>
      <c r="C3" s="67">
        <v>2003</v>
      </c>
      <c r="D3" s="67">
        <v>2004</v>
      </c>
      <c r="E3" s="67">
        <v>2005</v>
      </c>
      <c r="F3" s="67">
        <v>2006</v>
      </c>
      <c r="G3" s="352">
        <v>2007</v>
      </c>
    </row>
    <row r="4" spans="1:7" s="6" customFormat="1" ht="11.25">
      <c r="A4" s="355">
        <v>1</v>
      </c>
      <c r="B4" s="42" t="s">
        <v>69</v>
      </c>
      <c r="C4" s="420">
        <v>590</v>
      </c>
      <c r="D4" s="420">
        <v>531</v>
      </c>
      <c r="E4" s="420">
        <v>516</v>
      </c>
      <c r="F4" s="420">
        <v>507</v>
      </c>
      <c r="G4" s="421">
        <v>498</v>
      </c>
    </row>
    <row r="5" spans="1:7" s="6" customFormat="1" ht="11.25">
      <c r="A5" s="355">
        <v>2</v>
      </c>
      <c r="B5" s="42" t="s">
        <v>70</v>
      </c>
      <c r="C5" s="420">
        <v>320</v>
      </c>
      <c r="D5" s="420">
        <v>263</v>
      </c>
      <c r="E5" s="420">
        <v>235</v>
      </c>
      <c r="F5" s="420">
        <v>170</v>
      </c>
      <c r="G5" s="421">
        <v>263</v>
      </c>
    </row>
    <row r="6" spans="1:7" s="6" customFormat="1" ht="11.25">
      <c r="A6" s="355">
        <v>3</v>
      </c>
      <c r="B6" s="42" t="s">
        <v>71</v>
      </c>
      <c r="C6" s="420">
        <v>115</v>
      </c>
      <c r="D6" s="420">
        <v>115</v>
      </c>
      <c r="E6" s="420">
        <v>127</v>
      </c>
      <c r="F6" s="420">
        <v>131</v>
      </c>
      <c r="G6" s="421">
        <v>161</v>
      </c>
    </row>
    <row r="7" spans="1:7" s="6" customFormat="1" ht="11.25">
      <c r="A7" s="355">
        <v>4</v>
      </c>
      <c r="B7" s="42" t="s">
        <v>72</v>
      </c>
      <c r="C7" s="420">
        <v>35</v>
      </c>
      <c r="D7" s="420">
        <v>53</v>
      </c>
      <c r="E7" s="420">
        <v>45</v>
      </c>
      <c r="F7" s="420">
        <v>45</v>
      </c>
      <c r="G7" s="421">
        <v>45</v>
      </c>
    </row>
    <row r="8" spans="1:7" s="6" customFormat="1" ht="11.25">
      <c r="A8" s="355">
        <v>5</v>
      </c>
      <c r="B8" s="42" t="s">
        <v>73</v>
      </c>
      <c r="C8" s="420">
        <v>25</v>
      </c>
      <c r="D8" s="420">
        <v>21</v>
      </c>
      <c r="E8" s="420">
        <v>0</v>
      </c>
      <c r="F8" s="420">
        <v>0</v>
      </c>
      <c r="G8" s="421">
        <v>0</v>
      </c>
    </row>
    <row r="9" spans="1:7" s="6" customFormat="1" ht="11.25">
      <c r="A9" s="355">
        <v>6</v>
      </c>
      <c r="B9" s="42" t="s">
        <v>74</v>
      </c>
      <c r="C9" s="420">
        <v>608</v>
      </c>
      <c r="D9" s="420">
        <v>588</v>
      </c>
      <c r="E9" s="420">
        <v>0</v>
      </c>
      <c r="F9" s="420">
        <v>0</v>
      </c>
      <c r="G9" s="421">
        <v>30</v>
      </c>
    </row>
    <row r="10" spans="1:7" s="6" customFormat="1" ht="11.25">
      <c r="A10" s="355">
        <v>7</v>
      </c>
      <c r="B10" s="42" t="s">
        <v>75</v>
      </c>
      <c r="C10" s="420">
        <v>15</v>
      </c>
      <c r="D10" s="420">
        <v>0</v>
      </c>
      <c r="E10" s="420">
        <v>0</v>
      </c>
      <c r="F10" s="420">
        <v>0</v>
      </c>
      <c r="G10" s="421">
        <v>10</v>
      </c>
    </row>
    <row r="11" spans="1:7" s="6" customFormat="1" ht="11.25">
      <c r="A11" s="355">
        <v>8</v>
      </c>
      <c r="B11" s="42" t="s">
        <v>76</v>
      </c>
      <c r="C11" s="420">
        <v>138</v>
      </c>
      <c r="D11" s="420">
        <v>127</v>
      </c>
      <c r="E11" s="420">
        <v>141</v>
      </c>
      <c r="F11" s="420">
        <v>141</v>
      </c>
      <c r="G11" s="421">
        <v>141</v>
      </c>
    </row>
    <row r="12" spans="1:7" s="6" customFormat="1" ht="11.25">
      <c r="A12" s="355">
        <v>9</v>
      </c>
      <c r="B12" s="42" t="s">
        <v>77</v>
      </c>
      <c r="C12" s="420">
        <v>68</v>
      </c>
      <c r="D12" s="420">
        <v>28</v>
      </c>
      <c r="E12" s="420">
        <v>0</v>
      </c>
      <c r="F12" s="420">
        <v>20</v>
      </c>
      <c r="G12" s="421">
        <v>20</v>
      </c>
    </row>
    <row r="13" spans="1:7" s="6" customFormat="1" ht="11.25">
      <c r="A13" s="355">
        <v>10</v>
      </c>
      <c r="B13" s="42" t="s">
        <v>78</v>
      </c>
      <c r="C13" s="420">
        <v>261</v>
      </c>
      <c r="D13" s="420">
        <v>335</v>
      </c>
      <c r="E13" s="420">
        <v>274</v>
      </c>
      <c r="F13" s="420">
        <v>144</v>
      </c>
      <c r="G13" s="421">
        <v>144</v>
      </c>
    </row>
    <row r="14" spans="1:7" s="6" customFormat="1" ht="11.25">
      <c r="A14" s="355">
        <v>11</v>
      </c>
      <c r="B14" s="42" t="s">
        <v>79</v>
      </c>
      <c r="C14" s="420">
        <v>70</v>
      </c>
      <c r="D14" s="420">
        <v>47</v>
      </c>
      <c r="E14" s="420">
        <v>47</v>
      </c>
      <c r="F14" s="420">
        <v>0</v>
      </c>
      <c r="G14" s="421">
        <v>0</v>
      </c>
    </row>
    <row r="15" spans="1:7" s="6" customFormat="1" ht="11.25">
      <c r="A15" s="355">
        <v>12</v>
      </c>
      <c r="B15" s="42" t="s">
        <v>80</v>
      </c>
      <c r="C15" s="420">
        <v>151</v>
      </c>
      <c r="D15" s="420">
        <v>151</v>
      </c>
      <c r="E15" s="420">
        <v>163</v>
      </c>
      <c r="F15" s="420">
        <v>163</v>
      </c>
      <c r="G15" s="421">
        <v>187</v>
      </c>
    </row>
    <row r="16" spans="1:7" s="6" customFormat="1" ht="11.25">
      <c r="A16" s="355">
        <v>13</v>
      </c>
      <c r="B16" s="42" t="s">
        <v>81</v>
      </c>
      <c r="C16" s="420">
        <v>1405</v>
      </c>
      <c r="D16" s="420">
        <v>1268</v>
      </c>
      <c r="E16" s="420">
        <v>740</v>
      </c>
      <c r="F16" s="420">
        <v>560</v>
      </c>
      <c r="G16" s="421">
        <v>573</v>
      </c>
    </row>
    <row r="17" spans="1:7" s="6" customFormat="1" ht="11.25">
      <c r="A17" s="355">
        <v>14</v>
      </c>
      <c r="B17" s="42" t="s">
        <v>82</v>
      </c>
      <c r="C17" s="420">
        <v>382</v>
      </c>
      <c r="D17" s="420">
        <v>404</v>
      </c>
      <c r="E17" s="420">
        <v>423</v>
      </c>
      <c r="F17" s="420">
        <v>443</v>
      </c>
      <c r="G17" s="421">
        <v>428</v>
      </c>
    </row>
    <row r="18" spans="1:7" s="6" customFormat="1" ht="11.25">
      <c r="A18" s="355">
        <v>15</v>
      </c>
      <c r="B18" s="42" t="s">
        <v>83</v>
      </c>
      <c r="C18" s="420">
        <v>73</v>
      </c>
      <c r="D18" s="420">
        <v>49</v>
      </c>
      <c r="E18" s="420">
        <v>48</v>
      </c>
      <c r="F18" s="420">
        <v>49</v>
      </c>
      <c r="G18" s="421">
        <v>24</v>
      </c>
    </row>
    <row r="19" spans="1:7" s="6" customFormat="1" ht="11.25">
      <c r="A19" s="355">
        <v>16</v>
      </c>
      <c r="B19" s="42" t="s">
        <v>84</v>
      </c>
      <c r="C19" s="420">
        <v>198</v>
      </c>
      <c r="D19" s="420">
        <v>271</v>
      </c>
      <c r="E19" s="420">
        <v>277</v>
      </c>
      <c r="F19" s="420">
        <v>289</v>
      </c>
      <c r="G19" s="421">
        <v>339</v>
      </c>
    </row>
    <row r="20" spans="1:7" s="6" customFormat="1" ht="11.25">
      <c r="A20" s="355">
        <v>17</v>
      </c>
      <c r="B20" s="42" t="s">
        <v>85</v>
      </c>
      <c r="C20" s="420">
        <v>326</v>
      </c>
      <c r="D20" s="420">
        <v>370</v>
      </c>
      <c r="E20" s="420">
        <v>363</v>
      </c>
      <c r="F20" s="420">
        <v>205</v>
      </c>
      <c r="G20" s="421">
        <v>196</v>
      </c>
    </row>
    <row r="21" spans="1:7" s="6" customFormat="1" ht="11.25">
      <c r="A21" s="355">
        <v>18</v>
      </c>
      <c r="B21" s="42" t="s">
        <v>86</v>
      </c>
      <c r="C21" s="420">
        <v>210</v>
      </c>
      <c r="D21" s="420">
        <v>197</v>
      </c>
      <c r="E21" s="420">
        <v>197</v>
      </c>
      <c r="F21" s="420">
        <v>190</v>
      </c>
      <c r="G21" s="421">
        <v>141</v>
      </c>
    </row>
    <row r="22" spans="1:7" s="6" customFormat="1" ht="11.25">
      <c r="A22" s="355">
        <v>19</v>
      </c>
      <c r="B22" s="42" t="s">
        <v>87</v>
      </c>
      <c r="C22" s="420">
        <v>124</v>
      </c>
      <c r="D22" s="420">
        <v>124</v>
      </c>
      <c r="E22" s="420">
        <v>12</v>
      </c>
      <c r="F22" s="420">
        <v>12</v>
      </c>
      <c r="G22" s="421">
        <v>15</v>
      </c>
    </row>
    <row r="23" spans="1:7" s="6" customFormat="1" ht="11.25">
      <c r="A23" s="355" t="s">
        <v>88</v>
      </c>
      <c r="B23" s="42" t="s">
        <v>89</v>
      </c>
      <c r="C23" s="420">
        <v>51</v>
      </c>
      <c r="D23" s="420">
        <v>0</v>
      </c>
      <c r="E23" s="420">
        <v>0</v>
      </c>
      <c r="F23" s="420">
        <v>0</v>
      </c>
      <c r="G23" s="421">
        <v>0</v>
      </c>
    </row>
    <row r="24" spans="1:7" s="6" customFormat="1" ht="11.25">
      <c r="A24" s="355" t="s">
        <v>90</v>
      </c>
      <c r="B24" s="42" t="s">
        <v>91</v>
      </c>
      <c r="C24" s="420">
        <v>18</v>
      </c>
      <c r="D24" s="420">
        <v>18</v>
      </c>
      <c r="E24" s="420">
        <v>10</v>
      </c>
      <c r="F24" s="420">
        <v>10</v>
      </c>
      <c r="G24" s="421">
        <v>10</v>
      </c>
    </row>
    <row r="25" spans="1:7" s="6" customFormat="1" ht="11.25">
      <c r="A25" s="355">
        <v>21</v>
      </c>
      <c r="B25" s="42" t="s">
        <v>92</v>
      </c>
      <c r="C25" s="420">
        <v>606</v>
      </c>
      <c r="D25" s="420">
        <v>596</v>
      </c>
      <c r="E25" s="420">
        <v>544</v>
      </c>
      <c r="F25" s="420">
        <v>522</v>
      </c>
      <c r="G25" s="421">
        <v>478</v>
      </c>
    </row>
    <row r="26" spans="1:7" s="6" customFormat="1" ht="11.25">
      <c r="A26" s="355">
        <v>22</v>
      </c>
      <c r="B26" s="42" t="s">
        <v>93</v>
      </c>
      <c r="C26" s="420">
        <v>325</v>
      </c>
      <c r="D26" s="420">
        <v>253</v>
      </c>
      <c r="E26" s="420">
        <v>247</v>
      </c>
      <c r="F26" s="420">
        <v>279</v>
      </c>
      <c r="G26" s="421">
        <v>171</v>
      </c>
    </row>
    <row r="27" spans="1:7" s="6" customFormat="1" ht="11.25">
      <c r="A27" s="355">
        <v>23</v>
      </c>
      <c r="B27" s="42" t="s">
        <v>94</v>
      </c>
      <c r="C27" s="420">
        <v>27</v>
      </c>
      <c r="D27" s="420">
        <v>43</v>
      </c>
      <c r="E27" s="420">
        <v>43</v>
      </c>
      <c r="F27" s="420">
        <v>8</v>
      </c>
      <c r="G27" s="421">
        <v>6</v>
      </c>
    </row>
    <row r="28" spans="1:7" s="6" customFormat="1" ht="11.25">
      <c r="A28" s="355">
        <v>24</v>
      </c>
      <c r="B28" s="42" t="s">
        <v>95</v>
      </c>
      <c r="C28" s="420">
        <v>178</v>
      </c>
      <c r="D28" s="420">
        <v>163</v>
      </c>
      <c r="E28" s="420">
        <v>121</v>
      </c>
      <c r="F28" s="420">
        <v>106</v>
      </c>
      <c r="G28" s="421">
        <v>106</v>
      </c>
    </row>
    <row r="29" spans="1:7" s="6" customFormat="1" ht="11.25">
      <c r="A29" s="355">
        <v>25</v>
      </c>
      <c r="B29" s="42" t="s">
        <v>96</v>
      </c>
      <c r="C29" s="420">
        <v>462</v>
      </c>
      <c r="D29" s="420">
        <v>442</v>
      </c>
      <c r="E29" s="420">
        <v>445</v>
      </c>
      <c r="F29" s="420">
        <v>438</v>
      </c>
      <c r="G29" s="421">
        <v>421</v>
      </c>
    </row>
    <row r="30" spans="1:7" s="6" customFormat="1" ht="11.25">
      <c r="A30" s="355">
        <v>26</v>
      </c>
      <c r="B30" s="42" t="s">
        <v>97</v>
      </c>
      <c r="C30" s="420">
        <v>482</v>
      </c>
      <c r="D30" s="420">
        <v>397</v>
      </c>
      <c r="E30" s="420">
        <v>374</v>
      </c>
      <c r="F30" s="420">
        <v>286</v>
      </c>
      <c r="G30" s="421">
        <v>228</v>
      </c>
    </row>
    <row r="31" spans="1:7" s="6" customFormat="1" ht="11.25">
      <c r="A31" s="355">
        <v>27</v>
      </c>
      <c r="B31" s="42" t="s">
        <v>98</v>
      </c>
      <c r="C31" s="420">
        <v>298</v>
      </c>
      <c r="D31" s="420">
        <v>254</v>
      </c>
      <c r="E31" s="420">
        <v>242</v>
      </c>
      <c r="F31" s="420">
        <v>198</v>
      </c>
      <c r="G31" s="421">
        <v>136</v>
      </c>
    </row>
    <row r="32" spans="1:7" s="6" customFormat="1" ht="11.25">
      <c r="A32" s="355">
        <v>28</v>
      </c>
      <c r="B32" s="42" t="s">
        <v>99</v>
      </c>
      <c r="C32" s="420">
        <v>294</v>
      </c>
      <c r="D32" s="420">
        <v>354</v>
      </c>
      <c r="E32" s="420">
        <v>345</v>
      </c>
      <c r="F32" s="420">
        <v>314</v>
      </c>
      <c r="G32" s="421">
        <v>316</v>
      </c>
    </row>
    <row r="33" spans="1:7" s="6" customFormat="1" ht="11.25">
      <c r="A33" s="355">
        <v>29</v>
      </c>
      <c r="B33" s="42" t="s">
        <v>100</v>
      </c>
      <c r="C33" s="420">
        <v>783</v>
      </c>
      <c r="D33" s="420">
        <v>598</v>
      </c>
      <c r="E33" s="420">
        <v>562</v>
      </c>
      <c r="F33" s="420">
        <v>612</v>
      </c>
      <c r="G33" s="421">
        <v>595</v>
      </c>
    </row>
    <row r="34" spans="1:7" s="6" customFormat="1" ht="11.25">
      <c r="A34" s="355">
        <v>30</v>
      </c>
      <c r="B34" s="42" t="s">
        <v>101</v>
      </c>
      <c r="C34" s="420">
        <v>704</v>
      </c>
      <c r="D34" s="420">
        <v>180</v>
      </c>
      <c r="E34" s="420">
        <v>20</v>
      </c>
      <c r="F34" s="420">
        <v>0</v>
      </c>
      <c r="G34" s="421">
        <v>0</v>
      </c>
    </row>
    <row r="35" spans="1:7" s="6" customFormat="1" ht="11.25">
      <c r="A35" s="355">
        <v>31</v>
      </c>
      <c r="B35" s="42" t="s">
        <v>102</v>
      </c>
      <c r="C35" s="420">
        <v>719</v>
      </c>
      <c r="D35" s="420">
        <v>717</v>
      </c>
      <c r="E35" s="420">
        <v>676</v>
      </c>
      <c r="F35" s="420">
        <v>822</v>
      </c>
      <c r="G35" s="421">
        <v>838</v>
      </c>
    </row>
    <row r="36" spans="1:7" s="6" customFormat="1" ht="11.25">
      <c r="A36" s="355">
        <v>32</v>
      </c>
      <c r="B36" s="42" t="s">
        <v>103</v>
      </c>
      <c r="C36" s="420">
        <v>105</v>
      </c>
      <c r="D36" s="420">
        <v>119</v>
      </c>
      <c r="E36" s="420">
        <v>43</v>
      </c>
      <c r="F36" s="420">
        <v>34</v>
      </c>
      <c r="G36" s="421">
        <v>32</v>
      </c>
    </row>
    <row r="37" spans="1:7" s="6" customFormat="1" ht="11.25">
      <c r="A37" s="355">
        <v>33</v>
      </c>
      <c r="B37" s="42" t="s">
        <v>104</v>
      </c>
      <c r="C37" s="420">
        <v>728</v>
      </c>
      <c r="D37" s="420">
        <v>668</v>
      </c>
      <c r="E37" s="420">
        <v>618</v>
      </c>
      <c r="F37" s="420">
        <v>518</v>
      </c>
      <c r="G37" s="421">
        <v>431</v>
      </c>
    </row>
    <row r="38" spans="1:7" s="6" customFormat="1" ht="11.25">
      <c r="A38" s="355">
        <v>34</v>
      </c>
      <c r="B38" s="42" t="s">
        <v>105</v>
      </c>
      <c r="C38" s="420">
        <v>265</v>
      </c>
      <c r="D38" s="420">
        <v>226</v>
      </c>
      <c r="E38" s="420">
        <v>101</v>
      </c>
      <c r="F38" s="420">
        <v>101</v>
      </c>
      <c r="G38" s="421">
        <v>101</v>
      </c>
    </row>
    <row r="39" spans="1:7" s="6" customFormat="1" ht="11.25">
      <c r="A39" s="355">
        <v>35</v>
      </c>
      <c r="B39" s="42" t="s">
        <v>106</v>
      </c>
      <c r="C39" s="420">
        <v>1029</v>
      </c>
      <c r="D39" s="420">
        <v>1222</v>
      </c>
      <c r="E39" s="420">
        <v>1134</v>
      </c>
      <c r="F39" s="420">
        <v>1132</v>
      </c>
      <c r="G39" s="421">
        <v>1112</v>
      </c>
    </row>
    <row r="40" spans="1:7" s="6" customFormat="1" ht="11.25">
      <c r="A40" s="355">
        <v>36</v>
      </c>
      <c r="B40" s="42" t="s">
        <v>107</v>
      </c>
      <c r="C40" s="420">
        <v>291</v>
      </c>
      <c r="D40" s="420">
        <v>284</v>
      </c>
      <c r="E40" s="420">
        <v>233</v>
      </c>
      <c r="F40" s="420">
        <v>223</v>
      </c>
      <c r="G40" s="421">
        <v>207</v>
      </c>
    </row>
    <row r="41" spans="1:7" s="6" customFormat="1" ht="11.25">
      <c r="A41" s="355">
        <v>37</v>
      </c>
      <c r="B41" s="42" t="s">
        <v>108</v>
      </c>
      <c r="C41" s="420">
        <v>322</v>
      </c>
      <c r="D41" s="420">
        <v>337</v>
      </c>
      <c r="E41" s="420">
        <v>260</v>
      </c>
      <c r="F41" s="420">
        <v>240</v>
      </c>
      <c r="G41" s="421">
        <v>205</v>
      </c>
    </row>
    <row r="42" spans="1:7" s="6" customFormat="1" ht="11.25">
      <c r="A42" s="355">
        <v>38</v>
      </c>
      <c r="B42" s="42" t="s">
        <v>109</v>
      </c>
      <c r="C42" s="420">
        <v>2323</v>
      </c>
      <c r="D42" s="420">
        <v>2022</v>
      </c>
      <c r="E42" s="420">
        <v>2192</v>
      </c>
      <c r="F42" s="420">
        <v>1790</v>
      </c>
      <c r="G42" s="421">
        <v>1808</v>
      </c>
    </row>
    <row r="43" spans="1:7" s="6" customFormat="1" ht="11.25">
      <c r="A43" s="355">
        <v>39</v>
      </c>
      <c r="B43" s="42" t="s">
        <v>110</v>
      </c>
      <c r="C43" s="420">
        <v>72</v>
      </c>
      <c r="D43" s="420">
        <v>82</v>
      </c>
      <c r="E43" s="420">
        <v>75</v>
      </c>
      <c r="F43" s="420">
        <v>35</v>
      </c>
      <c r="G43" s="421">
        <v>60</v>
      </c>
    </row>
    <row r="44" spans="1:7" s="6" customFormat="1" ht="11.25">
      <c r="A44" s="355">
        <v>40</v>
      </c>
      <c r="B44" s="42" t="s">
        <v>111</v>
      </c>
      <c r="C44" s="420">
        <v>107</v>
      </c>
      <c r="D44" s="420">
        <v>90</v>
      </c>
      <c r="E44" s="420">
        <v>95</v>
      </c>
      <c r="F44" s="420">
        <v>110</v>
      </c>
      <c r="G44" s="421">
        <v>60</v>
      </c>
    </row>
    <row r="45" spans="1:7" s="6" customFormat="1" ht="11.25">
      <c r="A45" s="355">
        <v>41</v>
      </c>
      <c r="B45" s="42" t="s">
        <v>112</v>
      </c>
      <c r="C45" s="420">
        <v>290</v>
      </c>
      <c r="D45" s="420">
        <v>297</v>
      </c>
      <c r="E45" s="420">
        <v>299</v>
      </c>
      <c r="F45" s="420">
        <v>259</v>
      </c>
      <c r="G45" s="421">
        <v>252</v>
      </c>
    </row>
    <row r="46" spans="1:7" s="6" customFormat="1" ht="11.25">
      <c r="A46" s="355">
        <v>42</v>
      </c>
      <c r="B46" s="42" t="s">
        <v>113</v>
      </c>
      <c r="C46" s="420">
        <v>158</v>
      </c>
      <c r="D46" s="420">
        <v>145</v>
      </c>
      <c r="E46" s="420">
        <v>134</v>
      </c>
      <c r="F46" s="420">
        <v>114</v>
      </c>
      <c r="G46" s="421">
        <v>109</v>
      </c>
    </row>
    <row r="47" spans="1:7" s="6" customFormat="1" ht="11.25">
      <c r="A47" s="355">
        <v>43</v>
      </c>
      <c r="B47" s="42" t="s">
        <v>114</v>
      </c>
      <c r="C47" s="420">
        <v>143</v>
      </c>
      <c r="D47" s="420">
        <v>168</v>
      </c>
      <c r="E47" s="420">
        <v>187</v>
      </c>
      <c r="F47" s="420">
        <v>187</v>
      </c>
      <c r="G47" s="421">
        <v>93</v>
      </c>
    </row>
    <row r="48" spans="1:7" s="6" customFormat="1" ht="11.25">
      <c r="A48" s="355">
        <v>44</v>
      </c>
      <c r="B48" s="42" t="s">
        <v>115</v>
      </c>
      <c r="C48" s="420">
        <v>1693</v>
      </c>
      <c r="D48" s="420">
        <v>1641</v>
      </c>
      <c r="E48" s="420">
        <v>1766</v>
      </c>
      <c r="F48" s="420">
        <v>1205</v>
      </c>
      <c r="G48" s="421">
        <v>1046</v>
      </c>
    </row>
    <row r="49" spans="1:7" s="6" customFormat="1" ht="11.25">
      <c r="A49" s="355">
        <v>45</v>
      </c>
      <c r="B49" s="42" t="s">
        <v>116</v>
      </c>
      <c r="C49" s="420">
        <v>713</v>
      </c>
      <c r="D49" s="420">
        <v>733</v>
      </c>
      <c r="E49" s="420">
        <v>653</v>
      </c>
      <c r="F49" s="420">
        <v>514</v>
      </c>
      <c r="G49" s="421">
        <v>543</v>
      </c>
    </row>
    <row r="50" spans="1:7" s="6" customFormat="1" ht="11.25">
      <c r="A50" s="355">
        <v>46</v>
      </c>
      <c r="B50" s="42" t="s">
        <v>117</v>
      </c>
      <c r="C50" s="420">
        <v>85</v>
      </c>
      <c r="D50" s="420">
        <v>70</v>
      </c>
      <c r="E50" s="420">
        <v>58</v>
      </c>
      <c r="F50" s="420">
        <v>68</v>
      </c>
      <c r="G50" s="421">
        <v>10</v>
      </c>
    </row>
    <row r="51" spans="1:7" s="6" customFormat="1" ht="11.25">
      <c r="A51" s="355">
        <v>47</v>
      </c>
      <c r="B51" s="42" t="s">
        <v>118</v>
      </c>
      <c r="C51" s="420">
        <v>103</v>
      </c>
      <c r="D51" s="420">
        <v>128</v>
      </c>
      <c r="E51" s="420">
        <v>128</v>
      </c>
      <c r="F51" s="420">
        <v>128</v>
      </c>
      <c r="G51" s="421">
        <v>128</v>
      </c>
    </row>
    <row r="52" spans="1:7" s="6" customFormat="1" ht="11.25">
      <c r="A52" s="355">
        <v>48</v>
      </c>
      <c r="B52" s="42" t="s">
        <v>119</v>
      </c>
      <c r="C52" s="420">
        <v>20</v>
      </c>
      <c r="D52" s="420">
        <v>16</v>
      </c>
      <c r="E52" s="420">
        <v>0</v>
      </c>
      <c r="F52" s="420">
        <v>0</v>
      </c>
      <c r="G52" s="421">
        <v>0</v>
      </c>
    </row>
    <row r="53" spans="1:7" s="6" customFormat="1" ht="11.25">
      <c r="A53" s="355">
        <v>49</v>
      </c>
      <c r="B53" s="42" t="s">
        <v>120</v>
      </c>
      <c r="C53" s="420">
        <v>921</v>
      </c>
      <c r="D53" s="420">
        <v>944</v>
      </c>
      <c r="E53" s="420">
        <v>839</v>
      </c>
      <c r="F53" s="420">
        <v>824</v>
      </c>
      <c r="G53" s="421">
        <v>782</v>
      </c>
    </row>
    <row r="54" spans="1:7" s="6" customFormat="1" ht="11.25">
      <c r="A54" s="355">
        <v>50</v>
      </c>
      <c r="B54" s="42" t="s">
        <v>121</v>
      </c>
      <c r="C54" s="420">
        <v>98</v>
      </c>
      <c r="D54" s="420">
        <v>87</v>
      </c>
      <c r="E54" s="420">
        <v>94</v>
      </c>
      <c r="F54" s="420">
        <v>97</v>
      </c>
      <c r="G54" s="421">
        <v>40</v>
      </c>
    </row>
    <row r="55" spans="1:7" s="6" customFormat="1" ht="11.25">
      <c r="A55" s="355">
        <v>51</v>
      </c>
      <c r="B55" s="42" t="s">
        <v>122</v>
      </c>
      <c r="C55" s="420">
        <v>576</v>
      </c>
      <c r="D55" s="420">
        <v>552</v>
      </c>
      <c r="E55" s="420">
        <v>296</v>
      </c>
      <c r="F55" s="420">
        <v>178</v>
      </c>
      <c r="G55" s="421">
        <v>197</v>
      </c>
    </row>
    <row r="56" spans="1:7" s="6" customFormat="1" ht="11.25">
      <c r="A56" s="360">
        <v>52</v>
      </c>
      <c r="B56" s="361" t="s">
        <v>123</v>
      </c>
      <c r="C56" s="424">
        <v>91</v>
      </c>
      <c r="D56" s="424">
        <v>20</v>
      </c>
      <c r="E56" s="424">
        <v>20</v>
      </c>
      <c r="F56" s="424">
        <v>20</v>
      </c>
      <c r="G56" s="425">
        <v>30</v>
      </c>
    </row>
    <row r="57" spans="1:6" s="6" customFormat="1" ht="11.25">
      <c r="A57" s="372"/>
      <c r="B57" s="42"/>
      <c r="C57" s="422"/>
      <c r="D57" s="422"/>
      <c r="E57" s="422"/>
      <c r="F57" s="422"/>
    </row>
    <row r="58" spans="1:6" s="6" customFormat="1" ht="11.25">
      <c r="A58" s="372"/>
      <c r="B58" s="42"/>
      <c r="C58" s="422"/>
      <c r="D58" s="422"/>
      <c r="E58" s="422"/>
      <c r="F58" s="422"/>
    </row>
    <row r="59" spans="1:7" s="6" customFormat="1" ht="27" customHeight="1">
      <c r="A59" s="617" t="s">
        <v>64</v>
      </c>
      <c r="B59" s="617"/>
      <c r="C59" s="67">
        <v>2003</v>
      </c>
      <c r="D59" s="67">
        <v>2004</v>
      </c>
      <c r="E59" s="67">
        <v>2005</v>
      </c>
      <c r="F59" s="67">
        <v>2006</v>
      </c>
      <c r="G59" s="67">
        <v>2007</v>
      </c>
    </row>
    <row r="60" spans="1:7" s="6" customFormat="1" ht="11.25">
      <c r="A60" s="355">
        <v>53</v>
      </c>
      <c r="B60" s="434" t="s">
        <v>125</v>
      </c>
      <c r="C60" s="420">
        <v>240</v>
      </c>
      <c r="D60" s="420">
        <v>218</v>
      </c>
      <c r="E60" s="420">
        <v>237</v>
      </c>
      <c r="F60" s="420">
        <v>252</v>
      </c>
      <c r="G60" s="420">
        <v>226</v>
      </c>
    </row>
    <row r="61" spans="1:7" s="6" customFormat="1" ht="11.25">
      <c r="A61" s="355">
        <v>54</v>
      </c>
      <c r="B61" s="434" t="s">
        <v>126</v>
      </c>
      <c r="C61" s="420">
        <v>347</v>
      </c>
      <c r="D61" s="420">
        <v>332</v>
      </c>
      <c r="E61" s="420">
        <v>292</v>
      </c>
      <c r="F61" s="420">
        <v>288</v>
      </c>
      <c r="G61" s="420">
        <v>268</v>
      </c>
    </row>
    <row r="62" spans="1:7" s="6" customFormat="1" ht="11.25">
      <c r="A62" s="355">
        <v>55</v>
      </c>
      <c r="B62" s="434" t="s">
        <v>127</v>
      </c>
      <c r="C62" s="420">
        <v>136</v>
      </c>
      <c r="D62" s="420">
        <v>48</v>
      </c>
      <c r="E62" s="420">
        <v>48</v>
      </c>
      <c r="F62" s="420">
        <v>47</v>
      </c>
      <c r="G62" s="420">
        <v>47</v>
      </c>
    </row>
    <row r="63" spans="1:7" s="6" customFormat="1" ht="11.25">
      <c r="A63" s="355">
        <v>56</v>
      </c>
      <c r="B63" s="434" t="s">
        <v>128</v>
      </c>
      <c r="C63" s="420">
        <v>491</v>
      </c>
      <c r="D63" s="420">
        <v>435</v>
      </c>
      <c r="E63" s="420">
        <v>422</v>
      </c>
      <c r="F63" s="420">
        <v>343</v>
      </c>
      <c r="G63" s="420">
        <v>264</v>
      </c>
    </row>
    <row r="64" spans="1:7" s="6" customFormat="1" ht="11.25">
      <c r="A64" s="355">
        <v>57</v>
      </c>
      <c r="B64" s="434" t="s">
        <v>129</v>
      </c>
      <c r="C64" s="420">
        <v>860</v>
      </c>
      <c r="D64" s="420">
        <v>850</v>
      </c>
      <c r="E64" s="420">
        <v>745</v>
      </c>
      <c r="F64" s="420">
        <v>718</v>
      </c>
      <c r="G64" s="420">
        <v>732</v>
      </c>
    </row>
    <row r="65" spans="1:7" s="6" customFormat="1" ht="11.25">
      <c r="A65" s="355">
        <v>58</v>
      </c>
      <c r="B65" s="434" t="s">
        <v>130</v>
      </c>
      <c r="C65" s="420">
        <v>189</v>
      </c>
      <c r="D65" s="420">
        <v>221</v>
      </c>
      <c r="E65" s="420">
        <v>221</v>
      </c>
      <c r="F65" s="420">
        <v>221</v>
      </c>
      <c r="G65" s="420">
        <v>225.19143937546997</v>
      </c>
    </row>
    <row r="66" spans="1:7" s="6" customFormat="1" ht="11.25">
      <c r="A66" s="355">
        <v>59</v>
      </c>
      <c r="B66" s="434" t="s">
        <v>131</v>
      </c>
      <c r="C66" s="420">
        <v>3593</v>
      </c>
      <c r="D66" s="420">
        <v>2961</v>
      </c>
      <c r="E66" s="420">
        <v>2194</v>
      </c>
      <c r="F66" s="420">
        <v>3027</v>
      </c>
      <c r="G66" s="420">
        <v>2325</v>
      </c>
    </row>
    <row r="67" spans="1:7" s="6" customFormat="1" ht="11.25">
      <c r="A67" s="355">
        <v>60</v>
      </c>
      <c r="B67" s="434" t="s">
        <v>132</v>
      </c>
      <c r="C67" s="420">
        <v>673</v>
      </c>
      <c r="D67" s="420">
        <v>738</v>
      </c>
      <c r="E67" s="420">
        <v>738</v>
      </c>
      <c r="F67" s="420">
        <v>691</v>
      </c>
      <c r="G67" s="420">
        <v>800</v>
      </c>
    </row>
    <row r="68" spans="1:7" s="6" customFormat="1" ht="11.25">
      <c r="A68" s="355">
        <v>61</v>
      </c>
      <c r="B68" s="434" t="s">
        <v>133</v>
      </c>
      <c r="C68" s="420">
        <v>161</v>
      </c>
      <c r="D68" s="420">
        <v>149</v>
      </c>
      <c r="E68" s="420">
        <v>182</v>
      </c>
      <c r="F68" s="420">
        <v>137</v>
      </c>
      <c r="G68" s="420">
        <v>133</v>
      </c>
    </row>
    <row r="69" spans="1:7" s="6" customFormat="1" ht="11.25">
      <c r="A69" s="355">
        <v>62</v>
      </c>
      <c r="B69" s="434" t="s">
        <v>134</v>
      </c>
      <c r="C69" s="420">
        <v>889</v>
      </c>
      <c r="D69" s="420">
        <v>889</v>
      </c>
      <c r="E69" s="420">
        <v>1010</v>
      </c>
      <c r="F69" s="420">
        <v>954</v>
      </c>
      <c r="G69" s="420">
        <v>838</v>
      </c>
    </row>
    <row r="70" spans="1:7" s="6" customFormat="1" ht="11.25">
      <c r="A70" s="355">
        <v>63</v>
      </c>
      <c r="B70" s="434" t="s">
        <v>135</v>
      </c>
      <c r="C70" s="420">
        <v>282</v>
      </c>
      <c r="D70" s="420">
        <v>216</v>
      </c>
      <c r="E70" s="420">
        <v>158</v>
      </c>
      <c r="F70" s="420">
        <v>132</v>
      </c>
      <c r="G70" s="420">
        <v>57</v>
      </c>
    </row>
    <row r="71" spans="1:7" s="6" customFormat="1" ht="11.25">
      <c r="A71" s="355">
        <v>64</v>
      </c>
      <c r="B71" s="434" t="s">
        <v>136</v>
      </c>
      <c r="C71" s="420">
        <v>130</v>
      </c>
      <c r="D71" s="420">
        <v>135</v>
      </c>
      <c r="E71" s="420">
        <v>37</v>
      </c>
      <c r="F71" s="420">
        <v>27</v>
      </c>
      <c r="G71" s="420">
        <v>27</v>
      </c>
    </row>
    <row r="72" spans="1:7" s="6" customFormat="1" ht="11.25">
      <c r="A72" s="355">
        <v>65</v>
      </c>
      <c r="B72" s="434" t="s">
        <v>137</v>
      </c>
      <c r="C72" s="420">
        <v>99.35021240047188</v>
      </c>
      <c r="D72" s="420">
        <v>75</v>
      </c>
      <c r="E72" s="420">
        <v>80</v>
      </c>
      <c r="F72" s="420">
        <v>76</v>
      </c>
      <c r="G72" s="420">
        <v>76</v>
      </c>
    </row>
    <row r="73" spans="1:7" s="6" customFormat="1" ht="11.25">
      <c r="A73" s="355">
        <v>66</v>
      </c>
      <c r="B73" s="434" t="s">
        <v>138</v>
      </c>
      <c r="C73" s="420">
        <v>206</v>
      </c>
      <c r="D73" s="420">
        <v>214</v>
      </c>
      <c r="E73" s="420">
        <v>206</v>
      </c>
      <c r="F73" s="420">
        <v>181</v>
      </c>
      <c r="G73" s="420">
        <v>175</v>
      </c>
    </row>
    <row r="74" spans="1:7" s="6" customFormat="1" ht="11.25">
      <c r="A74" s="355">
        <v>67</v>
      </c>
      <c r="B74" s="434" t="s">
        <v>139</v>
      </c>
      <c r="C74" s="420">
        <v>1348</v>
      </c>
      <c r="D74" s="420">
        <v>1354</v>
      </c>
      <c r="E74" s="420">
        <v>1161</v>
      </c>
      <c r="F74" s="420">
        <v>1093</v>
      </c>
      <c r="G74" s="420">
        <v>911</v>
      </c>
    </row>
    <row r="75" spans="1:7" s="6" customFormat="1" ht="11.25">
      <c r="A75" s="355">
        <v>68</v>
      </c>
      <c r="B75" s="434" t="s">
        <v>140</v>
      </c>
      <c r="C75" s="420">
        <v>305</v>
      </c>
      <c r="D75" s="420">
        <v>305</v>
      </c>
      <c r="E75" s="420">
        <v>317</v>
      </c>
      <c r="F75" s="420">
        <v>311</v>
      </c>
      <c r="G75" s="420">
        <v>303</v>
      </c>
    </row>
    <row r="76" spans="1:7" s="6" customFormat="1" ht="11.25">
      <c r="A76" s="355">
        <v>69</v>
      </c>
      <c r="B76" s="434" t="s">
        <v>141</v>
      </c>
      <c r="C76" s="420">
        <v>1959</v>
      </c>
      <c r="D76" s="420">
        <v>0</v>
      </c>
      <c r="E76" s="420">
        <v>0</v>
      </c>
      <c r="F76" s="420">
        <v>0</v>
      </c>
      <c r="G76" s="420">
        <v>0</v>
      </c>
    </row>
    <row r="77" spans="1:7" s="6" customFormat="1" ht="11.25">
      <c r="A77" s="355">
        <v>70</v>
      </c>
      <c r="B77" s="434" t="s">
        <v>142</v>
      </c>
      <c r="C77" s="420">
        <v>0</v>
      </c>
      <c r="D77" s="420">
        <v>0</v>
      </c>
      <c r="E77" s="420">
        <v>0</v>
      </c>
      <c r="F77" s="420">
        <v>0</v>
      </c>
      <c r="G77" s="420">
        <v>0</v>
      </c>
    </row>
    <row r="78" spans="1:7" s="6" customFormat="1" ht="11.25">
      <c r="A78" s="355">
        <v>71</v>
      </c>
      <c r="B78" s="434" t="s">
        <v>143</v>
      </c>
      <c r="C78" s="420">
        <v>633</v>
      </c>
      <c r="D78" s="420">
        <v>476</v>
      </c>
      <c r="E78" s="420">
        <v>514</v>
      </c>
      <c r="F78" s="420">
        <v>511</v>
      </c>
      <c r="G78" s="420">
        <v>477</v>
      </c>
    </row>
    <row r="79" spans="1:7" s="6" customFormat="1" ht="11.25">
      <c r="A79" s="355">
        <v>72</v>
      </c>
      <c r="B79" s="434" t="s">
        <v>144</v>
      </c>
      <c r="C79" s="420">
        <v>460</v>
      </c>
      <c r="D79" s="420">
        <v>509</v>
      </c>
      <c r="E79" s="420">
        <v>449</v>
      </c>
      <c r="F79" s="420">
        <v>416</v>
      </c>
      <c r="G79" s="420">
        <v>385</v>
      </c>
    </row>
    <row r="80" spans="1:7" s="6" customFormat="1" ht="11.25">
      <c r="A80" s="355">
        <v>73</v>
      </c>
      <c r="B80" s="434" t="s">
        <v>145</v>
      </c>
      <c r="C80" s="420">
        <v>349</v>
      </c>
      <c r="D80" s="420">
        <v>377</v>
      </c>
      <c r="E80" s="420">
        <v>377</v>
      </c>
      <c r="F80" s="420">
        <v>482</v>
      </c>
      <c r="G80" s="420">
        <v>105</v>
      </c>
    </row>
    <row r="81" spans="1:7" s="6" customFormat="1" ht="11.25">
      <c r="A81" s="355">
        <v>74</v>
      </c>
      <c r="B81" s="434" t="s">
        <v>146</v>
      </c>
      <c r="C81" s="420">
        <v>718.0448820128574</v>
      </c>
      <c r="D81" s="420">
        <v>601</v>
      </c>
      <c r="E81" s="420">
        <v>599</v>
      </c>
      <c r="F81" s="420">
        <v>896</v>
      </c>
      <c r="G81" s="420">
        <v>466</v>
      </c>
    </row>
    <row r="82" spans="1:7" s="6" customFormat="1" ht="11.25">
      <c r="A82" s="355">
        <v>75</v>
      </c>
      <c r="B82" s="434" t="s">
        <v>147</v>
      </c>
      <c r="C82" s="420">
        <v>2926</v>
      </c>
      <c r="D82" s="420">
        <v>3290</v>
      </c>
      <c r="E82" s="420">
        <v>3452</v>
      </c>
      <c r="F82" s="420">
        <v>3713</v>
      </c>
      <c r="G82" s="420">
        <v>3906</v>
      </c>
    </row>
    <row r="83" spans="1:7" s="6" customFormat="1" ht="11.25">
      <c r="A83" s="355">
        <v>76</v>
      </c>
      <c r="B83" s="434" t="s">
        <v>148</v>
      </c>
      <c r="C83" s="420">
        <v>1095</v>
      </c>
      <c r="D83" s="420">
        <v>1083</v>
      </c>
      <c r="E83" s="420">
        <v>1124</v>
      </c>
      <c r="F83" s="420">
        <v>1081</v>
      </c>
      <c r="G83" s="420">
        <v>1083</v>
      </c>
    </row>
    <row r="84" spans="1:7" s="6" customFormat="1" ht="11.25">
      <c r="A84" s="355">
        <v>77</v>
      </c>
      <c r="B84" s="434" t="s">
        <v>149</v>
      </c>
      <c r="C84" s="420">
        <v>1467</v>
      </c>
      <c r="D84" s="420">
        <v>1486</v>
      </c>
      <c r="E84" s="420">
        <v>1395</v>
      </c>
      <c r="F84" s="420">
        <v>672</v>
      </c>
      <c r="G84" s="420">
        <v>475</v>
      </c>
    </row>
    <row r="85" spans="1:7" s="6" customFormat="1" ht="11.25">
      <c r="A85" s="355">
        <v>78</v>
      </c>
      <c r="B85" s="434" t="s">
        <v>150</v>
      </c>
      <c r="C85" s="420">
        <v>666</v>
      </c>
      <c r="D85" s="420">
        <v>1245</v>
      </c>
      <c r="E85" s="420">
        <v>923</v>
      </c>
      <c r="F85" s="420">
        <v>941</v>
      </c>
      <c r="G85" s="420">
        <v>941</v>
      </c>
    </row>
    <row r="86" spans="1:7" s="6" customFormat="1" ht="11.25">
      <c r="A86" s="355">
        <v>79</v>
      </c>
      <c r="B86" s="434" t="s">
        <v>151</v>
      </c>
      <c r="C86" s="420">
        <v>131</v>
      </c>
      <c r="D86" s="420">
        <v>116</v>
      </c>
      <c r="E86" s="420">
        <v>116</v>
      </c>
      <c r="F86" s="420">
        <v>111</v>
      </c>
      <c r="G86" s="420">
        <v>111</v>
      </c>
    </row>
    <row r="87" spans="1:7" s="6" customFormat="1" ht="11.25">
      <c r="A87" s="355">
        <v>80</v>
      </c>
      <c r="B87" s="434" t="s">
        <v>152</v>
      </c>
      <c r="C87" s="420">
        <v>469</v>
      </c>
      <c r="D87" s="420">
        <v>197</v>
      </c>
      <c r="E87" s="420">
        <v>173</v>
      </c>
      <c r="F87" s="420">
        <v>37</v>
      </c>
      <c r="G87" s="420">
        <v>25</v>
      </c>
    </row>
    <row r="88" spans="1:7" s="6" customFormat="1" ht="11.25">
      <c r="A88" s="355">
        <v>81</v>
      </c>
      <c r="B88" s="434" t="s">
        <v>153</v>
      </c>
      <c r="C88" s="420">
        <v>260</v>
      </c>
      <c r="D88" s="420">
        <v>240</v>
      </c>
      <c r="E88" s="420">
        <v>240</v>
      </c>
      <c r="F88" s="420">
        <v>148</v>
      </c>
      <c r="G88" s="420">
        <v>117</v>
      </c>
    </row>
    <row r="89" spans="1:7" s="6" customFormat="1" ht="11.25">
      <c r="A89" s="355">
        <v>82</v>
      </c>
      <c r="B89" s="434" t="s">
        <v>154</v>
      </c>
      <c r="C89" s="420">
        <v>130</v>
      </c>
      <c r="D89" s="420">
        <v>90</v>
      </c>
      <c r="E89" s="420">
        <v>40</v>
      </c>
      <c r="F89" s="420">
        <v>40</v>
      </c>
      <c r="G89" s="420">
        <v>0</v>
      </c>
    </row>
    <row r="90" spans="1:7" s="6" customFormat="1" ht="11.25">
      <c r="A90" s="355">
        <v>83</v>
      </c>
      <c r="B90" s="434" t="s">
        <v>155</v>
      </c>
      <c r="C90" s="420">
        <v>735</v>
      </c>
      <c r="D90" s="420">
        <v>475</v>
      </c>
      <c r="E90" s="420">
        <v>377</v>
      </c>
      <c r="F90" s="420">
        <v>291</v>
      </c>
      <c r="G90" s="420">
        <v>271</v>
      </c>
    </row>
    <row r="91" spans="1:7" s="6" customFormat="1" ht="11.25">
      <c r="A91" s="355">
        <v>84</v>
      </c>
      <c r="B91" s="434" t="s">
        <v>156</v>
      </c>
      <c r="C91" s="420">
        <v>205</v>
      </c>
      <c r="D91" s="420">
        <v>237</v>
      </c>
      <c r="E91" s="420">
        <v>173</v>
      </c>
      <c r="F91" s="420">
        <v>183</v>
      </c>
      <c r="G91" s="420">
        <v>214</v>
      </c>
    </row>
    <row r="92" spans="1:7" s="6" customFormat="1" ht="11.25">
      <c r="A92" s="355">
        <v>85</v>
      </c>
      <c r="B92" s="434" t="s">
        <v>157</v>
      </c>
      <c r="C92" s="420">
        <v>424</v>
      </c>
      <c r="D92" s="420">
        <v>433</v>
      </c>
      <c r="E92" s="420">
        <v>135</v>
      </c>
      <c r="F92" s="420">
        <v>66</v>
      </c>
      <c r="G92" s="420">
        <v>129</v>
      </c>
    </row>
    <row r="93" spans="1:7" s="6" customFormat="1" ht="11.25">
      <c r="A93" s="355">
        <v>86</v>
      </c>
      <c r="B93" s="434" t="s">
        <v>158</v>
      </c>
      <c r="C93" s="420">
        <v>118</v>
      </c>
      <c r="D93" s="420">
        <v>64</v>
      </c>
      <c r="E93" s="420">
        <v>89</v>
      </c>
      <c r="F93" s="420">
        <v>107</v>
      </c>
      <c r="G93" s="420">
        <v>77</v>
      </c>
    </row>
    <row r="94" spans="1:7" s="6" customFormat="1" ht="11.25">
      <c r="A94" s="355">
        <v>87</v>
      </c>
      <c r="B94" s="434" t="s">
        <v>159</v>
      </c>
      <c r="C94" s="420">
        <v>86</v>
      </c>
      <c r="D94" s="420">
        <v>80</v>
      </c>
      <c r="E94" s="420">
        <v>80</v>
      </c>
      <c r="F94" s="420">
        <v>60</v>
      </c>
      <c r="G94" s="420">
        <v>8</v>
      </c>
    </row>
    <row r="95" spans="1:7" s="6" customFormat="1" ht="11.25">
      <c r="A95" s="355">
        <v>88</v>
      </c>
      <c r="B95" s="434" t="s">
        <v>160</v>
      </c>
      <c r="C95" s="420">
        <v>266</v>
      </c>
      <c r="D95" s="420">
        <v>236</v>
      </c>
      <c r="E95" s="420">
        <v>220</v>
      </c>
      <c r="F95" s="420">
        <v>244</v>
      </c>
      <c r="G95" s="420">
        <v>227</v>
      </c>
    </row>
    <row r="96" spans="1:7" s="6" customFormat="1" ht="11.25">
      <c r="A96" s="355">
        <v>89</v>
      </c>
      <c r="B96" s="434" t="s">
        <v>161</v>
      </c>
      <c r="C96" s="420">
        <v>317</v>
      </c>
      <c r="D96" s="420">
        <v>346</v>
      </c>
      <c r="E96" s="420">
        <v>348</v>
      </c>
      <c r="F96" s="420">
        <v>318</v>
      </c>
      <c r="G96" s="420">
        <v>281</v>
      </c>
    </row>
    <row r="97" spans="1:7" s="6" customFormat="1" ht="11.25">
      <c r="A97" s="355">
        <v>90</v>
      </c>
      <c r="B97" s="434" t="s">
        <v>162</v>
      </c>
      <c r="C97" s="420">
        <v>241.97088419187932</v>
      </c>
      <c r="D97" s="420">
        <v>142</v>
      </c>
      <c r="E97" s="420">
        <v>142</v>
      </c>
      <c r="F97" s="420">
        <v>142</v>
      </c>
      <c r="G97" s="420">
        <v>94</v>
      </c>
    </row>
    <row r="98" spans="1:7" s="6" customFormat="1" ht="11.25">
      <c r="A98" s="355">
        <v>91</v>
      </c>
      <c r="B98" s="434" t="s">
        <v>163</v>
      </c>
      <c r="C98" s="420">
        <v>1374</v>
      </c>
      <c r="D98" s="420">
        <v>1397</v>
      </c>
      <c r="E98" s="420">
        <v>1201</v>
      </c>
      <c r="F98" s="420">
        <v>1229</v>
      </c>
      <c r="G98" s="420">
        <v>1115</v>
      </c>
    </row>
    <row r="99" spans="1:7" s="6" customFormat="1" ht="11.25">
      <c r="A99" s="355">
        <v>92</v>
      </c>
      <c r="B99" s="434" t="s">
        <v>164</v>
      </c>
      <c r="C99" s="420">
        <v>2013.8573439817922</v>
      </c>
      <c r="D99" s="420">
        <v>1648</v>
      </c>
      <c r="E99" s="420">
        <v>1676</v>
      </c>
      <c r="F99" s="420">
        <v>1490</v>
      </c>
      <c r="G99" s="420">
        <v>1425</v>
      </c>
    </row>
    <row r="100" spans="1:7" s="6" customFormat="1" ht="11.25">
      <c r="A100" s="355">
        <v>93</v>
      </c>
      <c r="B100" s="434" t="s">
        <v>165</v>
      </c>
      <c r="C100" s="420">
        <v>1177</v>
      </c>
      <c r="D100" s="420">
        <v>1064</v>
      </c>
      <c r="E100" s="420">
        <v>982</v>
      </c>
      <c r="F100" s="420">
        <v>837</v>
      </c>
      <c r="G100" s="420">
        <v>762</v>
      </c>
    </row>
    <row r="101" spans="1:7" s="6" customFormat="1" ht="11.25">
      <c r="A101" s="355">
        <v>94</v>
      </c>
      <c r="B101" s="434" t="s">
        <v>166</v>
      </c>
      <c r="C101" s="420">
        <v>1034</v>
      </c>
      <c r="D101" s="420">
        <v>1024</v>
      </c>
      <c r="E101" s="420">
        <v>1039</v>
      </c>
      <c r="F101" s="420">
        <v>1039</v>
      </c>
      <c r="G101" s="420">
        <v>551</v>
      </c>
    </row>
    <row r="102" spans="1:7" s="6" customFormat="1" ht="11.25">
      <c r="A102" s="360">
        <v>95</v>
      </c>
      <c r="B102" s="435" t="s">
        <v>167</v>
      </c>
      <c r="C102" s="424">
        <v>1104</v>
      </c>
      <c r="D102" s="424">
        <v>1076</v>
      </c>
      <c r="E102" s="424">
        <v>928</v>
      </c>
      <c r="F102" s="424">
        <v>801</v>
      </c>
      <c r="G102" s="424">
        <v>730</v>
      </c>
    </row>
    <row r="103" spans="1:7" s="6" customFormat="1" ht="11.25">
      <c r="A103" s="355">
        <v>971</v>
      </c>
      <c r="B103" s="434" t="s">
        <v>168</v>
      </c>
      <c r="C103" s="420">
        <v>81</v>
      </c>
      <c r="D103" s="420">
        <v>78</v>
      </c>
      <c r="E103" s="420">
        <v>78</v>
      </c>
      <c r="F103" s="420">
        <v>78</v>
      </c>
      <c r="G103" s="420">
        <v>63</v>
      </c>
    </row>
    <row r="104" spans="1:7" s="6" customFormat="1" ht="11.25">
      <c r="A104" s="355">
        <v>972</v>
      </c>
      <c r="B104" s="434" t="s">
        <v>169</v>
      </c>
      <c r="C104" s="420">
        <v>45</v>
      </c>
      <c r="D104" s="420">
        <v>60</v>
      </c>
      <c r="E104" s="420">
        <v>38</v>
      </c>
      <c r="F104" s="420">
        <v>30</v>
      </c>
      <c r="G104" s="420">
        <v>30</v>
      </c>
    </row>
    <row r="105" spans="1:7" s="6" customFormat="1" ht="11.25">
      <c r="A105" s="355">
        <v>973</v>
      </c>
      <c r="B105" s="434" t="s">
        <v>170</v>
      </c>
      <c r="C105" s="420">
        <v>16</v>
      </c>
      <c r="D105" s="420">
        <v>16</v>
      </c>
      <c r="E105" s="420">
        <v>16</v>
      </c>
      <c r="F105" s="420">
        <v>0</v>
      </c>
      <c r="G105" s="420">
        <v>0</v>
      </c>
    </row>
    <row r="106" spans="1:7" s="6" customFormat="1" ht="11.25">
      <c r="A106" s="360">
        <v>974</v>
      </c>
      <c r="B106" s="435" t="s">
        <v>171</v>
      </c>
      <c r="C106" s="424">
        <v>121</v>
      </c>
      <c r="D106" s="424">
        <v>45</v>
      </c>
      <c r="E106" s="424">
        <v>100</v>
      </c>
      <c r="F106" s="424">
        <v>80</v>
      </c>
      <c r="G106" s="424">
        <v>45</v>
      </c>
    </row>
    <row r="107" spans="1:7" s="6" customFormat="1" ht="11.25">
      <c r="A107" s="372"/>
      <c r="B107" s="42"/>
      <c r="C107" s="422"/>
      <c r="D107" s="422"/>
      <c r="E107" s="422"/>
      <c r="F107" s="422"/>
      <c r="G107" s="422"/>
    </row>
    <row r="108" spans="1:7" s="6" customFormat="1" ht="11.25">
      <c r="A108" s="430" t="s">
        <v>232</v>
      </c>
      <c r="B108" s="427"/>
      <c r="C108" s="428">
        <f>SUM(C4:C56)+SUM(C60:C102)</f>
        <v>50502.223322587</v>
      </c>
      <c r="D108" s="428">
        <f>SUM(D4:D56)+SUM(D60:D102)</f>
        <v>45880</v>
      </c>
      <c r="E108" s="428">
        <f>SUM(E4:E56)+SUM(E60:E102)</f>
        <v>41302</v>
      </c>
      <c r="F108" s="428">
        <f>SUM(F4:F56)+SUM(F60:F102)</f>
        <v>38794</v>
      </c>
      <c r="G108" s="428">
        <f>SUM(G4:G56)+SUM(G60:G102)</f>
        <v>35148.19143937547</v>
      </c>
    </row>
    <row r="109" spans="1:7" s="6" customFormat="1" ht="11.25">
      <c r="A109" s="13" t="s">
        <v>233</v>
      </c>
      <c r="B109" s="42"/>
      <c r="C109" s="420">
        <f>SUM(C103:C106)</f>
        <v>263</v>
      </c>
      <c r="D109" s="420">
        <f>SUM(D103:D106)</f>
        <v>199</v>
      </c>
      <c r="E109" s="420">
        <f>SUM(E103:E106)</f>
        <v>232</v>
      </c>
      <c r="F109" s="420">
        <f>SUM(F103:F106)</f>
        <v>188</v>
      </c>
      <c r="G109" s="420">
        <f>SUM(G103:G106)</f>
        <v>138</v>
      </c>
    </row>
    <row r="110" spans="1:7" s="6" customFormat="1" ht="11.25">
      <c r="A110" s="432" t="s">
        <v>234</v>
      </c>
      <c r="B110" s="361"/>
      <c r="C110" s="424">
        <f>SUM(C108:C109)</f>
        <v>50765.223322587</v>
      </c>
      <c r="D110" s="424">
        <f>SUM(D108:D109)</f>
        <v>46079</v>
      </c>
      <c r="E110" s="424">
        <f>SUM(E108:E109)</f>
        <v>41534</v>
      </c>
      <c r="F110" s="424">
        <f>SUM(F108:F109)</f>
        <v>38982</v>
      </c>
      <c r="G110" s="424">
        <f>SUM(G108:G109)</f>
        <v>35286.19143937547</v>
      </c>
    </row>
    <row r="111" spans="3:6" s="6" customFormat="1" ht="11.25">
      <c r="C111" s="433"/>
      <c r="D111" s="433"/>
      <c r="E111" s="433"/>
      <c r="F111" s="433"/>
    </row>
  </sheetData>
  <sheetProtection/>
  <mergeCells count="2">
    <mergeCell ref="A3:B3"/>
    <mergeCell ref="A59:B59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  <ignoredErrors>
    <ignoredError sqref="C108:G110" formulaRange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8515625" style="2" customWidth="1"/>
    <col min="2" max="2" width="19.8515625" style="2" customWidth="1"/>
    <col min="3" max="6" width="9.57421875" style="417" customWidth="1"/>
    <col min="7" max="7" width="9.57421875" style="2" customWidth="1"/>
    <col min="8" max="16384" width="11.421875" style="2" customWidth="1"/>
  </cols>
  <sheetData>
    <row r="1" spans="1:2" ht="11.25">
      <c r="A1" s="416" t="s">
        <v>237</v>
      </c>
      <c r="B1" s="46"/>
    </row>
    <row r="2" spans="1:6" s="418" customFormat="1" ht="12.75" customHeight="1">
      <c r="A2" s="416"/>
      <c r="C2" s="417"/>
      <c r="D2" s="417"/>
      <c r="E2" s="417"/>
      <c r="F2" s="417"/>
    </row>
    <row r="3" spans="1:7" s="6" customFormat="1" ht="27" customHeight="1">
      <c r="A3" s="491" t="s">
        <v>64</v>
      </c>
      <c r="B3" s="492"/>
      <c r="C3" s="67">
        <v>2003</v>
      </c>
      <c r="D3" s="67">
        <v>2004</v>
      </c>
      <c r="E3" s="67">
        <v>2005</v>
      </c>
      <c r="F3" s="67">
        <v>2006</v>
      </c>
      <c r="G3" s="352">
        <v>2007</v>
      </c>
    </row>
    <row r="4" spans="1:7" s="6" customFormat="1" ht="11.25">
      <c r="A4" s="355">
        <v>1</v>
      </c>
      <c r="B4" s="42" t="s">
        <v>69</v>
      </c>
      <c r="C4" s="420">
        <v>10</v>
      </c>
      <c r="D4" s="420">
        <v>10</v>
      </c>
      <c r="E4" s="420">
        <v>42</v>
      </c>
      <c r="F4" s="420">
        <v>44</v>
      </c>
      <c r="G4" s="421">
        <v>26</v>
      </c>
    </row>
    <row r="5" spans="1:7" s="6" customFormat="1" ht="11.25">
      <c r="A5" s="355">
        <v>2</v>
      </c>
      <c r="B5" s="42" t="s">
        <v>70</v>
      </c>
      <c r="C5" s="420">
        <v>0</v>
      </c>
      <c r="D5" s="420">
        <v>0</v>
      </c>
      <c r="E5" s="420">
        <v>0</v>
      </c>
      <c r="F5" s="420">
        <v>0</v>
      </c>
      <c r="G5" s="421">
        <v>0</v>
      </c>
    </row>
    <row r="6" spans="1:7" s="6" customFormat="1" ht="11.25">
      <c r="A6" s="355">
        <v>3</v>
      </c>
      <c r="B6" s="42" t="s">
        <v>71</v>
      </c>
      <c r="C6" s="420">
        <v>28</v>
      </c>
      <c r="D6" s="420">
        <v>16</v>
      </c>
      <c r="E6" s="420">
        <v>18</v>
      </c>
      <c r="F6" s="420">
        <v>16</v>
      </c>
      <c r="G6" s="421">
        <v>18</v>
      </c>
    </row>
    <row r="7" spans="1:7" s="6" customFormat="1" ht="11.25">
      <c r="A7" s="355">
        <v>4</v>
      </c>
      <c r="B7" s="42" t="s">
        <v>72</v>
      </c>
      <c r="C7" s="420">
        <v>25</v>
      </c>
      <c r="D7" s="420">
        <v>28</v>
      </c>
      <c r="E7" s="420">
        <v>0</v>
      </c>
      <c r="F7" s="420">
        <v>0</v>
      </c>
      <c r="G7" s="421">
        <v>0</v>
      </c>
    </row>
    <row r="8" spans="1:7" s="6" customFormat="1" ht="11.25">
      <c r="A8" s="355">
        <v>5</v>
      </c>
      <c r="B8" s="42" t="s">
        <v>73</v>
      </c>
      <c r="C8" s="420">
        <v>0</v>
      </c>
      <c r="D8" s="420">
        <v>0</v>
      </c>
      <c r="E8" s="420">
        <v>0</v>
      </c>
      <c r="F8" s="420">
        <v>0</v>
      </c>
      <c r="G8" s="421">
        <v>0</v>
      </c>
    </row>
    <row r="9" spans="1:7" s="6" customFormat="1" ht="11.25">
      <c r="A9" s="355">
        <v>6</v>
      </c>
      <c r="B9" s="42" t="s">
        <v>74</v>
      </c>
      <c r="C9" s="420">
        <v>417</v>
      </c>
      <c r="D9" s="420">
        <v>392</v>
      </c>
      <c r="E9" s="420">
        <v>446</v>
      </c>
      <c r="F9" s="420">
        <v>446</v>
      </c>
      <c r="G9" s="421">
        <v>471</v>
      </c>
    </row>
    <row r="10" spans="1:7" s="6" customFormat="1" ht="11.25">
      <c r="A10" s="355">
        <v>7</v>
      </c>
      <c r="B10" s="42" t="s">
        <v>75</v>
      </c>
      <c r="C10" s="420">
        <v>0</v>
      </c>
      <c r="D10" s="420">
        <v>0</v>
      </c>
      <c r="E10" s="420">
        <v>0</v>
      </c>
      <c r="F10" s="420">
        <v>0</v>
      </c>
      <c r="G10" s="421">
        <v>0</v>
      </c>
    </row>
    <row r="11" spans="1:7" s="6" customFormat="1" ht="11.25">
      <c r="A11" s="355">
        <v>8</v>
      </c>
      <c r="B11" s="42" t="s">
        <v>76</v>
      </c>
      <c r="C11" s="420">
        <v>0</v>
      </c>
      <c r="D11" s="420">
        <v>0</v>
      </c>
      <c r="E11" s="420">
        <v>0</v>
      </c>
      <c r="F11" s="420">
        <v>0</v>
      </c>
      <c r="G11" s="421">
        <v>0</v>
      </c>
    </row>
    <row r="12" spans="1:7" s="6" customFormat="1" ht="11.25">
      <c r="A12" s="355">
        <v>9</v>
      </c>
      <c r="B12" s="42" t="s">
        <v>77</v>
      </c>
      <c r="C12" s="420">
        <v>10</v>
      </c>
      <c r="D12" s="420">
        <v>10</v>
      </c>
      <c r="E12" s="420">
        <v>0</v>
      </c>
      <c r="F12" s="420">
        <v>0</v>
      </c>
      <c r="G12" s="421">
        <v>0</v>
      </c>
    </row>
    <row r="13" spans="1:7" s="6" customFormat="1" ht="11.25">
      <c r="A13" s="355">
        <v>10</v>
      </c>
      <c r="B13" s="42" t="s">
        <v>78</v>
      </c>
      <c r="C13" s="420">
        <v>25</v>
      </c>
      <c r="D13" s="420">
        <v>23</v>
      </c>
      <c r="E13" s="420">
        <v>25</v>
      </c>
      <c r="F13" s="420">
        <v>25</v>
      </c>
      <c r="G13" s="421">
        <v>25</v>
      </c>
    </row>
    <row r="14" spans="1:7" s="6" customFormat="1" ht="11.25">
      <c r="A14" s="355">
        <v>11</v>
      </c>
      <c r="B14" s="42" t="s">
        <v>79</v>
      </c>
      <c r="C14" s="420">
        <v>70</v>
      </c>
      <c r="D14" s="420">
        <v>60</v>
      </c>
      <c r="E14" s="420">
        <v>47</v>
      </c>
      <c r="F14" s="420">
        <v>46</v>
      </c>
      <c r="G14" s="421">
        <v>46</v>
      </c>
    </row>
    <row r="15" spans="1:7" s="6" customFormat="1" ht="11.25">
      <c r="A15" s="355">
        <v>12</v>
      </c>
      <c r="B15" s="42" t="s">
        <v>80</v>
      </c>
      <c r="C15" s="420">
        <v>0</v>
      </c>
      <c r="D15" s="420">
        <v>0</v>
      </c>
      <c r="E15" s="420">
        <v>0</v>
      </c>
      <c r="F15" s="420">
        <v>0</v>
      </c>
      <c r="G15" s="421">
        <v>0</v>
      </c>
    </row>
    <row r="16" spans="1:7" s="6" customFormat="1" ht="11.25">
      <c r="A16" s="355">
        <v>13</v>
      </c>
      <c r="B16" s="42" t="s">
        <v>81</v>
      </c>
      <c r="C16" s="420">
        <v>720</v>
      </c>
      <c r="D16" s="420">
        <v>795</v>
      </c>
      <c r="E16" s="420">
        <v>795</v>
      </c>
      <c r="F16" s="420">
        <v>775</v>
      </c>
      <c r="G16" s="421">
        <v>705</v>
      </c>
    </row>
    <row r="17" spans="1:7" s="6" customFormat="1" ht="11.25">
      <c r="A17" s="355">
        <v>14</v>
      </c>
      <c r="B17" s="42" t="s">
        <v>82</v>
      </c>
      <c r="C17" s="420">
        <v>0</v>
      </c>
      <c r="D17" s="420">
        <v>0</v>
      </c>
      <c r="E17" s="420">
        <v>0</v>
      </c>
      <c r="F17" s="420">
        <v>0</v>
      </c>
      <c r="G17" s="421">
        <v>0</v>
      </c>
    </row>
    <row r="18" spans="1:7" s="6" customFormat="1" ht="11.25">
      <c r="A18" s="355">
        <v>15</v>
      </c>
      <c r="B18" s="42" t="s">
        <v>83</v>
      </c>
      <c r="C18" s="420">
        <v>0</v>
      </c>
      <c r="D18" s="420">
        <v>0</v>
      </c>
      <c r="E18" s="420">
        <v>0</v>
      </c>
      <c r="F18" s="420">
        <v>0</v>
      </c>
      <c r="G18" s="421">
        <v>0</v>
      </c>
    </row>
    <row r="19" spans="1:7" s="6" customFormat="1" ht="11.25">
      <c r="A19" s="355">
        <v>16</v>
      </c>
      <c r="B19" s="42" t="s">
        <v>84</v>
      </c>
      <c r="C19" s="420">
        <v>0</v>
      </c>
      <c r="D19" s="420">
        <v>0</v>
      </c>
      <c r="E19" s="420">
        <v>0</v>
      </c>
      <c r="F19" s="420">
        <v>0</v>
      </c>
      <c r="G19" s="421">
        <v>0</v>
      </c>
    </row>
    <row r="20" spans="1:7" s="6" customFormat="1" ht="11.25">
      <c r="A20" s="355">
        <v>17</v>
      </c>
      <c r="B20" s="42" t="s">
        <v>85</v>
      </c>
      <c r="C20" s="420">
        <v>17</v>
      </c>
      <c r="D20" s="420">
        <v>17</v>
      </c>
      <c r="E20" s="420">
        <v>0</v>
      </c>
      <c r="F20" s="420">
        <v>0</v>
      </c>
      <c r="G20" s="421">
        <v>0</v>
      </c>
    </row>
    <row r="21" spans="1:7" s="6" customFormat="1" ht="11.25">
      <c r="A21" s="355">
        <v>18</v>
      </c>
      <c r="B21" s="42" t="s">
        <v>86</v>
      </c>
      <c r="C21" s="420">
        <v>30</v>
      </c>
      <c r="D21" s="420">
        <v>30</v>
      </c>
      <c r="E21" s="420">
        <v>30</v>
      </c>
      <c r="F21" s="420">
        <v>30</v>
      </c>
      <c r="G21" s="421">
        <v>30</v>
      </c>
    </row>
    <row r="22" spans="1:7" s="6" customFormat="1" ht="11.25">
      <c r="A22" s="355">
        <v>19</v>
      </c>
      <c r="B22" s="42" t="s">
        <v>87</v>
      </c>
      <c r="C22" s="420">
        <v>0</v>
      </c>
      <c r="D22" s="420">
        <v>0</v>
      </c>
      <c r="E22" s="420">
        <v>0</v>
      </c>
      <c r="F22" s="420">
        <v>0</v>
      </c>
      <c r="G22" s="421">
        <v>0</v>
      </c>
    </row>
    <row r="23" spans="1:7" s="6" customFormat="1" ht="11.25">
      <c r="A23" s="355" t="s">
        <v>88</v>
      </c>
      <c r="B23" s="42" t="s">
        <v>89</v>
      </c>
      <c r="C23" s="420">
        <v>0</v>
      </c>
      <c r="D23" s="420">
        <v>0</v>
      </c>
      <c r="E23" s="420">
        <v>0</v>
      </c>
      <c r="F23" s="420">
        <v>0</v>
      </c>
      <c r="G23" s="421">
        <v>0</v>
      </c>
    </row>
    <row r="24" spans="1:7" s="6" customFormat="1" ht="11.25">
      <c r="A24" s="355" t="s">
        <v>90</v>
      </c>
      <c r="B24" s="42" t="s">
        <v>91</v>
      </c>
      <c r="C24" s="420">
        <v>0</v>
      </c>
      <c r="D24" s="420">
        <v>0</v>
      </c>
      <c r="E24" s="420">
        <v>0</v>
      </c>
      <c r="F24" s="420">
        <v>0</v>
      </c>
      <c r="G24" s="421">
        <v>0</v>
      </c>
    </row>
    <row r="25" spans="1:7" s="6" customFormat="1" ht="11.25">
      <c r="A25" s="355">
        <v>21</v>
      </c>
      <c r="B25" s="42" t="s">
        <v>92</v>
      </c>
      <c r="C25" s="420">
        <v>0</v>
      </c>
      <c r="D25" s="420">
        <v>0</v>
      </c>
      <c r="E25" s="420">
        <v>0</v>
      </c>
      <c r="F25" s="420">
        <v>0</v>
      </c>
      <c r="G25" s="421">
        <v>0</v>
      </c>
    </row>
    <row r="26" spans="1:7" s="6" customFormat="1" ht="11.25">
      <c r="A26" s="355">
        <v>22</v>
      </c>
      <c r="B26" s="42" t="s">
        <v>93</v>
      </c>
      <c r="C26" s="420">
        <v>0</v>
      </c>
      <c r="D26" s="420">
        <v>0</v>
      </c>
      <c r="E26" s="420">
        <v>0</v>
      </c>
      <c r="F26" s="420">
        <v>0</v>
      </c>
      <c r="G26" s="421">
        <v>0</v>
      </c>
    </row>
    <row r="27" spans="1:7" s="6" customFormat="1" ht="11.25">
      <c r="A27" s="355">
        <v>23</v>
      </c>
      <c r="B27" s="42" t="s">
        <v>94</v>
      </c>
      <c r="C27" s="420">
        <v>6</v>
      </c>
      <c r="D27" s="420">
        <v>6</v>
      </c>
      <c r="E27" s="420">
        <v>6</v>
      </c>
      <c r="F27" s="420">
        <v>6</v>
      </c>
      <c r="G27" s="421">
        <v>6</v>
      </c>
    </row>
    <row r="28" spans="1:7" s="6" customFormat="1" ht="11.25">
      <c r="A28" s="355">
        <v>24</v>
      </c>
      <c r="B28" s="42" t="s">
        <v>95</v>
      </c>
      <c r="C28" s="420">
        <v>0</v>
      </c>
      <c r="D28" s="420">
        <v>0</v>
      </c>
      <c r="E28" s="420">
        <v>0</v>
      </c>
      <c r="F28" s="420">
        <v>0</v>
      </c>
      <c r="G28" s="421">
        <v>0</v>
      </c>
    </row>
    <row r="29" spans="1:7" s="6" customFormat="1" ht="11.25">
      <c r="A29" s="355">
        <v>25</v>
      </c>
      <c r="B29" s="42" t="s">
        <v>96</v>
      </c>
      <c r="C29" s="420">
        <v>0</v>
      </c>
      <c r="D29" s="420">
        <v>0</v>
      </c>
      <c r="E29" s="420">
        <v>0</v>
      </c>
      <c r="F29" s="420">
        <v>0</v>
      </c>
      <c r="G29" s="421">
        <v>0</v>
      </c>
    </row>
    <row r="30" spans="1:7" s="6" customFormat="1" ht="11.25">
      <c r="A30" s="355">
        <v>26</v>
      </c>
      <c r="B30" s="42" t="s">
        <v>97</v>
      </c>
      <c r="C30" s="420">
        <v>53</v>
      </c>
      <c r="D30" s="420">
        <v>30</v>
      </c>
      <c r="E30" s="420">
        <v>30</v>
      </c>
      <c r="F30" s="420">
        <v>31</v>
      </c>
      <c r="G30" s="421">
        <v>27</v>
      </c>
    </row>
    <row r="31" spans="1:7" s="6" customFormat="1" ht="11.25">
      <c r="A31" s="355">
        <v>27</v>
      </c>
      <c r="B31" s="42" t="s">
        <v>98</v>
      </c>
      <c r="C31" s="420">
        <v>60</v>
      </c>
      <c r="D31" s="420">
        <v>60</v>
      </c>
      <c r="E31" s="420">
        <v>60</v>
      </c>
      <c r="F31" s="420">
        <v>60</v>
      </c>
      <c r="G31" s="421">
        <v>60</v>
      </c>
    </row>
    <row r="32" spans="1:7" s="6" customFormat="1" ht="11.25">
      <c r="A32" s="355">
        <v>28</v>
      </c>
      <c r="B32" s="42" t="s">
        <v>99</v>
      </c>
      <c r="C32" s="420">
        <v>50</v>
      </c>
      <c r="D32" s="420">
        <v>50</v>
      </c>
      <c r="E32" s="420">
        <v>0</v>
      </c>
      <c r="F32" s="420">
        <v>50</v>
      </c>
      <c r="G32" s="421">
        <v>50</v>
      </c>
    </row>
    <row r="33" spans="1:7" s="6" customFormat="1" ht="11.25">
      <c r="A33" s="355">
        <v>29</v>
      </c>
      <c r="B33" s="42" t="s">
        <v>100</v>
      </c>
      <c r="C33" s="420">
        <v>0</v>
      </c>
      <c r="D33" s="420">
        <v>0</v>
      </c>
      <c r="E33" s="420">
        <v>0</v>
      </c>
      <c r="F33" s="420">
        <v>0</v>
      </c>
      <c r="G33" s="421">
        <v>0</v>
      </c>
    </row>
    <row r="34" spans="1:7" s="6" customFormat="1" ht="11.25">
      <c r="A34" s="355">
        <v>30</v>
      </c>
      <c r="B34" s="42" t="s">
        <v>101</v>
      </c>
      <c r="C34" s="420">
        <v>44</v>
      </c>
      <c r="D34" s="420">
        <v>44</v>
      </c>
      <c r="E34" s="420">
        <v>0</v>
      </c>
      <c r="F34" s="420">
        <v>0</v>
      </c>
      <c r="G34" s="421">
        <v>0</v>
      </c>
    </row>
    <row r="35" spans="1:7" s="6" customFormat="1" ht="11.25">
      <c r="A35" s="355">
        <v>31</v>
      </c>
      <c r="B35" s="42" t="s">
        <v>102</v>
      </c>
      <c r="C35" s="420">
        <v>90</v>
      </c>
      <c r="D35" s="420">
        <v>90</v>
      </c>
      <c r="E35" s="420">
        <v>90</v>
      </c>
      <c r="F35" s="420">
        <v>90</v>
      </c>
      <c r="G35" s="421">
        <v>90</v>
      </c>
    </row>
    <row r="36" spans="1:7" s="6" customFormat="1" ht="11.25">
      <c r="A36" s="355">
        <v>32</v>
      </c>
      <c r="B36" s="42" t="s">
        <v>103</v>
      </c>
      <c r="C36" s="420">
        <v>0</v>
      </c>
      <c r="D36" s="420">
        <v>0</v>
      </c>
      <c r="E36" s="420">
        <v>0</v>
      </c>
      <c r="F36" s="420">
        <v>16</v>
      </c>
      <c r="G36" s="421">
        <v>25</v>
      </c>
    </row>
    <row r="37" spans="1:7" s="6" customFormat="1" ht="11.25">
      <c r="A37" s="355">
        <v>33</v>
      </c>
      <c r="B37" s="42" t="s">
        <v>104</v>
      </c>
      <c r="C37" s="420">
        <v>89</v>
      </c>
      <c r="D37" s="420">
        <v>73</v>
      </c>
      <c r="E37" s="420">
        <v>51</v>
      </c>
      <c r="F37" s="420">
        <v>51</v>
      </c>
      <c r="G37" s="421">
        <v>51</v>
      </c>
    </row>
    <row r="38" spans="1:7" s="6" customFormat="1" ht="11.25">
      <c r="A38" s="355">
        <v>34</v>
      </c>
      <c r="B38" s="42" t="s">
        <v>105</v>
      </c>
      <c r="C38" s="420">
        <v>102</v>
      </c>
      <c r="D38" s="420">
        <v>122</v>
      </c>
      <c r="E38" s="420">
        <v>105</v>
      </c>
      <c r="F38" s="420">
        <v>117</v>
      </c>
      <c r="G38" s="421">
        <v>76</v>
      </c>
    </row>
    <row r="39" spans="1:7" s="6" customFormat="1" ht="11.25">
      <c r="A39" s="355">
        <v>35</v>
      </c>
      <c r="B39" s="42" t="s">
        <v>106</v>
      </c>
      <c r="C39" s="420">
        <v>0</v>
      </c>
      <c r="D39" s="420">
        <v>0</v>
      </c>
      <c r="E39" s="420">
        <v>0</v>
      </c>
      <c r="F39" s="420">
        <v>0</v>
      </c>
      <c r="G39" s="421">
        <v>0</v>
      </c>
    </row>
    <row r="40" spans="1:7" s="6" customFormat="1" ht="11.25">
      <c r="A40" s="355">
        <v>36</v>
      </c>
      <c r="B40" s="42" t="s">
        <v>107</v>
      </c>
      <c r="C40" s="420">
        <v>40</v>
      </c>
      <c r="D40" s="420">
        <v>40</v>
      </c>
      <c r="E40" s="420">
        <v>40</v>
      </c>
      <c r="F40" s="420">
        <v>40</v>
      </c>
      <c r="G40" s="421">
        <v>30</v>
      </c>
    </row>
    <row r="41" spans="1:7" s="6" customFormat="1" ht="11.25">
      <c r="A41" s="355">
        <v>37</v>
      </c>
      <c r="B41" s="42" t="s">
        <v>108</v>
      </c>
      <c r="C41" s="420">
        <v>45</v>
      </c>
      <c r="D41" s="420">
        <v>24</v>
      </c>
      <c r="E41" s="420">
        <v>0</v>
      </c>
      <c r="F41" s="420">
        <v>25</v>
      </c>
      <c r="G41" s="421">
        <v>25</v>
      </c>
    </row>
    <row r="42" spans="1:7" s="6" customFormat="1" ht="11.25">
      <c r="A42" s="355">
        <v>38</v>
      </c>
      <c r="B42" s="42" t="s">
        <v>109</v>
      </c>
      <c r="C42" s="420">
        <v>121</v>
      </c>
      <c r="D42" s="420">
        <v>92</v>
      </c>
      <c r="E42" s="420">
        <v>92</v>
      </c>
      <c r="F42" s="420">
        <v>76</v>
      </c>
      <c r="G42" s="421">
        <v>60</v>
      </c>
    </row>
    <row r="43" spans="1:7" s="6" customFormat="1" ht="11.25">
      <c r="A43" s="355">
        <v>39</v>
      </c>
      <c r="B43" s="42" t="s">
        <v>110</v>
      </c>
      <c r="C43" s="420">
        <v>0</v>
      </c>
      <c r="D43" s="420">
        <v>0</v>
      </c>
      <c r="E43" s="420">
        <v>0</v>
      </c>
      <c r="F43" s="420">
        <v>0</v>
      </c>
      <c r="G43" s="421">
        <v>0</v>
      </c>
    </row>
    <row r="44" spans="1:7" s="6" customFormat="1" ht="11.25">
      <c r="A44" s="355">
        <v>40</v>
      </c>
      <c r="B44" s="42" t="s">
        <v>111</v>
      </c>
      <c r="C44" s="420">
        <v>0</v>
      </c>
      <c r="D44" s="420">
        <v>0</v>
      </c>
      <c r="E44" s="420">
        <v>0</v>
      </c>
      <c r="F44" s="420">
        <v>0</v>
      </c>
      <c r="G44" s="421">
        <v>0</v>
      </c>
    </row>
    <row r="45" spans="1:7" s="6" customFormat="1" ht="11.25">
      <c r="A45" s="355">
        <v>41</v>
      </c>
      <c r="B45" s="42" t="s">
        <v>112</v>
      </c>
      <c r="C45" s="420">
        <v>0</v>
      </c>
      <c r="D45" s="420">
        <v>0</v>
      </c>
      <c r="E45" s="420">
        <v>0</v>
      </c>
      <c r="F45" s="420">
        <v>0</v>
      </c>
      <c r="G45" s="421">
        <v>0</v>
      </c>
    </row>
    <row r="46" spans="1:7" s="6" customFormat="1" ht="11.25">
      <c r="A46" s="355">
        <v>42</v>
      </c>
      <c r="B46" s="42" t="s">
        <v>113</v>
      </c>
      <c r="C46" s="420">
        <v>0</v>
      </c>
      <c r="D46" s="420">
        <v>0</v>
      </c>
      <c r="E46" s="420">
        <v>0</v>
      </c>
      <c r="F46" s="420">
        <v>0</v>
      </c>
      <c r="G46" s="421">
        <v>100</v>
      </c>
    </row>
    <row r="47" spans="1:7" s="6" customFormat="1" ht="11.25">
      <c r="A47" s="355">
        <v>43</v>
      </c>
      <c r="B47" s="42" t="s">
        <v>114</v>
      </c>
      <c r="C47" s="420">
        <v>0</v>
      </c>
      <c r="D47" s="420">
        <v>0</v>
      </c>
      <c r="E47" s="420">
        <v>0</v>
      </c>
      <c r="F47" s="420">
        <v>0</v>
      </c>
      <c r="G47" s="421">
        <v>0</v>
      </c>
    </row>
    <row r="48" spans="1:7" s="6" customFormat="1" ht="11.25">
      <c r="A48" s="355">
        <v>44</v>
      </c>
      <c r="B48" s="42" t="s">
        <v>115</v>
      </c>
      <c r="C48" s="420">
        <v>0</v>
      </c>
      <c r="D48" s="420">
        <v>0</v>
      </c>
      <c r="E48" s="420">
        <v>0</v>
      </c>
      <c r="F48" s="420">
        <v>0</v>
      </c>
      <c r="G48" s="421">
        <v>0</v>
      </c>
    </row>
    <row r="49" spans="1:7" s="6" customFormat="1" ht="11.25">
      <c r="A49" s="355">
        <v>45</v>
      </c>
      <c r="B49" s="42" t="s">
        <v>116</v>
      </c>
      <c r="C49" s="420">
        <v>0</v>
      </c>
      <c r="D49" s="420">
        <v>0</v>
      </c>
      <c r="E49" s="420">
        <v>0</v>
      </c>
      <c r="F49" s="420">
        <v>0</v>
      </c>
      <c r="G49" s="421">
        <v>0</v>
      </c>
    </row>
    <row r="50" spans="1:7" s="6" customFormat="1" ht="11.25">
      <c r="A50" s="355">
        <v>46</v>
      </c>
      <c r="B50" s="42" t="s">
        <v>117</v>
      </c>
      <c r="C50" s="420">
        <v>16</v>
      </c>
      <c r="D50" s="420">
        <v>16</v>
      </c>
      <c r="E50" s="420">
        <v>16</v>
      </c>
      <c r="F50" s="420">
        <v>16</v>
      </c>
      <c r="G50" s="421">
        <v>16</v>
      </c>
    </row>
    <row r="51" spans="1:7" s="6" customFormat="1" ht="11.25">
      <c r="A51" s="355">
        <v>47</v>
      </c>
      <c r="B51" s="42" t="s">
        <v>118</v>
      </c>
      <c r="C51" s="420">
        <v>32</v>
      </c>
      <c r="D51" s="420">
        <v>17</v>
      </c>
      <c r="E51" s="420">
        <v>17</v>
      </c>
      <c r="F51" s="420">
        <v>17</v>
      </c>
      <c r="G51" s="421">
        <v>17</v>
      </c>
    </row>
    <row r="52" spans="1:7" s="6" customFormat="1" ht="11.25">
      <c r="A52" s="355">
        <v>48</v>
      </c>
      <c r="B52" s="42" t="s">
        <v>119</v>
      </c>
      <c r="C52" s="420">
        <v>0</v>
      </c>
      <c r="D52" s="420">
        <v>0</v>
      </c>
      <c r="E52" s="420">
        <v>0</v>
      </c>
      <c r="F52" s="420">
        <v>0</v>
      </c>
      <c r="G52" s="421">
        <v>0</v>
      </c>
    </row>
    <row r="53" spans="1:7" s="6" customFormat="1" ht="11.25">
      <c r="A53" s="355">
        <v>49</v>
      </c>
      <c r="B53" s="42" t="s">
        <v>120</v>
      </c>
      <c r="C53" s="420">
        <v>0</v>
      </c>
      <c r="D53" s="420">
        <v>0</v>
      </c>
      <c r="E53" s="420">
        <v>0</v>
      </c>
      <c r="F53" s="420">
        <v>0</v>
      </c>
      <c r="G53" s="421">
        <v>0</v>
      </c>
    </row>
    <row r="54" spans="1:7" s="6" customFormat="1" ht="11.25">
      <c r="A54" s="355">
        <v>50</v>
      </c>
      <c r="B54" s="42" t="s">
        <v>121</v>
      </c>
      <c r="C54" s="420">
        <v>13</v>
      </c>
      <c r="D54" s="420">
        <v>13</v>
      </c>
      <c r="E54" s="420">
        <v>13</v>
      </c>
      <c r="F54" s="420">
        <v>13</v>
      </c>
      <c r="G54" s="421">
        <v>13</v>
      </c>
    </row>
    <row r="55" spans="1:7" s="6" customFormat="1" ht="11.25">
      <c r="A55" s="355">
        <v>51</v>
      </c>
      <c r="B55" s="42" t="s">
        <v>122</v>
      </c>
      <c r="C55" s="420">
        <v>50</v>
      </c>
      <c r="D55" s="420">
        <v>50</v>
      </c>
      <c r="E55" s="420">
        <v>85</v>
      </c>
      <c r="F55" s="420">
        <v>30</v>
      </c>
      <c r="G55" s="421">
        <v>30</v>
      </c>
    </row>
    <row r="56" spans="1:7" s="6" customFormat="1" ht="11.25">
      <c r="A56" s="360">
        <v>52</v>
      </c>
      <c r="B56" s="361" t="s">
        <v>123</v>
      </c>
      <c r="C56" s="424">
        <v>0</v>
      </c>
      <c r="D56" s="424">
        <v>0</v>
      </c>
      <c r="E56" s="424">
        <v>0</v>
      </c>
      <c r="F56" s="424">
        <v>0</v>
      </c>
      <c r="G56" s="425">
        <v>0</v>
      </c>
    </row>
    <row r="57" spans="1:6" s="6" customFormat="1" ht="11.25">
      <c r="A57" s="372"/>
      <c r="B57" s="42"/>
      <c r="C57" s="422"/>
      <c r="D57" s="422"/>
      <c r="E57" s="422"/>
      <c r="F57" s="422"/>
    </row>
    <row r="58" spans="1:6" s="6" customFormat="1" ht="11.25">
      <c r="A58" s="372"/>
      <c r="B58" s="42"/>
      <c r="C58" s="422"/>
      <c r="D58" s="422"/>
      <c r="E58" s="422"/>
      <c r="F58" s="422"/>
    </row>
    <row r="59" spans="1:7" s="6" customFormat="1" ht="27" customHeight="1">
      <c r="A59" s="491" t="s">
        <v>64</v>
      </c>
      <c r="B59" s="492"/>
      <c r="C59" s="67">
        <v>2003</v>
      </c>
      <c r="D59" s="67">
        <v>2004</v>
      </c>
      <c r="E59" s="67">
        <v>2005</v>
      </c>
      <c r="F59" s="67">
        <v>2006</v>
      </c>
      <c r="G59" s="352">
        <v>2007</v>
      </c>
    </row>
    <row r="60" spans="1:7" s="6" customFormat="1" ht="11.25">
      <c r="A60" s="355">
        <v>53</v>
      </c>
      <c r="B60" s="42" t="s">
        <v>125</v>
      </c>
      <c r="C60" s="420">
        <v>0</v>
      </c>
      <c r="D60" s="420">
        <v>0</v>
      </c>
      <c r="E60" s="420">
        <v>0</v>
      </c>
      <c r="F60" s="420">
        <v>0</v>
      </c>
      <c r="G60" s="421">
        <v>0</v>
      </c>
    </row>
    <row r="61" spans="1:7" s="6" customFormat="1" ht="11.25">
      <c r="A61" s="355">
        <v>54</v>
      </c>
      <c r="B61" s="42" t="s">
        <v>126</v>
      </c>
      <c r="C61" s="420">
        <v>0</v>
      </c>
      <c r="D61" s="420">
        <v>0</v>
      </c>
      <c r="E61" s="420">
        <v>0</v>
      </c>
      <c r="F61" s="420">
        <v>0</v>
      </c>
      <c r="G61" s="421">
        <v>0</v>
      </c>
    </row>
    <row r="62" spans="1:7" s="6" customFormat="1" ht="11.25">
      <c r="A62" s="355">
        <v>55</v>
      </c>
      <c r="B62" s="42" t="s">
        <v>127</v>
      </c>
      <c r="C62" s="420">
        <v>0</v>
      </c>
      <c r="D62" s="420">
        <v>0</v>
      </c>
      <c r="E62" s="420">
        <v>0</v>
      </c>
      <c r="F62" s="420">
        <v>0</v>
      </c>
      <c r="G62" s="421">
        <v>0</v>
      </c>
    </row>
    <row r="63" spans="1:7" s="6" customFormat="1" ht="11.25">
      <c r="A63" s="355">
        <v>56</v>
      </c>
      <c r="B63" s="42" t="s">
        <v>128</v>
      </c>
      <c r="C63" s="420">
        <v>0</v>
      </c>
      <c r="D63" s="420">
        <v>15</v>
      </c>
      <c r="E63" s="420">
        <v>0</v>
      </c>
      <c r="F63" s="420">
        <v>0</v>
      </c>
      <c r="G63" s="421">
        <v>0</v>
      </c>
    </row>
    <row r="64" spans="1:7" s="6" customFormat="1" ht="11.25">
      <c r="A64" s="355">
        <v>57</v>
      </c>
      <c r="B64" s="42" t="s">
        <v>129</v>
      </c>
      <c r="C64" s="420">
        <v>0</v>
      </c>
      <c r="D64" s="420">
        <v>0</v>
      </c>
      <c r="E64" s="420">
        <v>0</v>
      </c>
      <c r="F64" s="420">
        <v>0</v>
      </c>
      <c r="G64" s="421">
        <v>0</v>
      </c>
    </row>
    <row r="65" spans="1:7" s="6" customFormat="1" ht="11.25">
      <c r="A65" s="355">
        <v>58</v>
      </c>
      <c r="B65" s="42" t="s">
        <v>130</v>
      </c>
      <c r="C65" s="420">
        <v>0</v>
      </c>
      <c r="D65" s="420">
        <v>0</v>
      </c>
      <c r="E65" s="420">
        <v>0</v>
      </c>
      <c r="F65" s="420">
        <v>0</v>
      </c>
      <c r="G65" s="421">
        <v>0</v>
      </c>
    </row>
    <row r="66" spans="1:7" s="6" customFormat="1" ht="11.25">
      <c r="A66" s="355">
        <v>59</v>
      </c>
      <c r="B66" s="42" t="s">
        <v>131</v>
      </c>
      <c r="C66" s="420">
        <v>128</v>
      </c>
      <c r="D66" s="420">
        <v>129</v>
      </c>
      <c r="E66" s="420">
        <v>122</v>
      </c>
      <c r="F66" s="420">
        <v>138</v>
      </c>
      <c r="G66" s="421">
        <v>146</v>
      </c>
    </row>
    <row r="67" spans="1:7" s="6" customFormat="1" ht="11.25">
      <c r="A67" s="355">
        <v>60</v>
      </c>
      <c r="B67" s="42" t="s">
        <v>132</v>
      </c>
      <c r="C67" s="420">
        <v>0</v>
      </c>
      <c r="D67" s="420">
        <v>0</v>
      </c>
      <c r="E67" s="420">
        <v>0</v>
      </c>
      <c r="F67" s="420">
        <v>15</v>
      </c>
      <c r="G67" s="421">
        <v>10</v>
      </c>
    </row>
    <row r="68" spans="1:7" s="6" customFormat="1" ht="11.25">
      <c r="A68" s="355">
        <v>61</v>
      </c>
      <c r="B68" s="42" t="s">
        <v>133</v>
      </c>
      <c r="C68" s="420">
        <v>0</v>
      </c>
      <c r="D68" s="420">
        <v>0</v>
      </c>
      <c r="E68" s="420">
        <v>0</v>
      </c>
      <c r="F68" s="420">
        <v>0</v>
      </c>
      <c r="G68" s="421">
        <v>0</v>
      </c>
    </row>
    <row r="69" spans="1:7" s="6" customFormat="1" ht="11.25">
      <c r="A69" s="355">
        <v>62</v>
      </c>
      <c r="B69" s="42" t="s">
        <v>134</v>
      </c>
      <c r="C69" s="420">
        <v>15</v>
      </c>
      <c r="D69" s="420">
        <v>15</v>
      </c>
      <c r="E69" s="420">
        <v>15</v>
      </c>
      <c r="F69" s="420">
        <v>15</v>
      </c>
      <c r="G69" s="421">
        <v>31</v>
      </c>
    </row>
    <row r="70" spans="1:7" s="6" customFormat="1" ht="11.25">
      <c r="A70" s="355">
        <v>63</v>
      </c>
      <c r="B70" s="42" t="s">
        <v>135</v>
      </c>
      <c r="C70" s="420">
        <v>158</v>
      </c>
      <c r="D70" s="420">
        <v>158</v>
      </c>
      <c r="E70" s="420">
        <v>123</v>
      </c>
      <c r="F70" s="420">
        <v>88</v>
      </c>
      <c r="G70" s="421">
        <v>88</v>
      </c>
    </row>
    <row r="71" spans="1:7" s="6" customFormat="1" ht="11.25">
      <c r="A71" s="355">
        <v>64</v>
      </c>
      <c r="B71" s="42" t="s">
        <v>136</v>
      </c>
      <c r="C71" s="420">
        <v>20</v>
      </c>
      <c r="D71" s="420">
        <v>20</v>
      </c>
      <c r="E71" s="420">
        <v>15</v>
      </c>
      <c r="F71" s="420">
        <v>15</v>
      </c>
      <c r="G71" s="421">
        <v>15</v>
      </c>
    </row>
    <row r="72" spans="1:7" s="6" customFormat="1" ht="11.25">
      <c r="A72" s="355">
        <v>65</v>
      </c>
      <c r="B72" s="42" t="s">
        <v>137</v>
      </c>
      <c r="C72" s="420">
        <v>0</v>
      </c>
      <c r="D72" s="420">
        <v>0</v>
      </c>
      <c r="E72" s="420">
        <v>0</v>
      </c>
      <c r="F72" s="420">
        <v>0</v>
      </c>
      <c r="G72" s="421">
        <v>0</v>
      </c>
    </row>
    <row r="73" spans="1:7" s="6" customFormat="1" ht="11.25">
      <c r="A73" s="355">
        <v>66</v>
      </c>
      <c r="B73" s="42" t="s">
        <v>138</v>
      </c>
      <c r="C73" s="420">
        <v>0</v>
      </c>
      <c r="D73" s="420">
        <v>0</v>
      </c>
      <c r="E73" s="420">
        <v>0</v>
      </c>
      <c r="F73" s="420">
        <v>0</v>
      </c>
      <c r="G73" s="421">
        <v>0</v>
      </c>
    </row>
    <row r="74" spans="1:7" s="6" customFormat="1" ht="11.25">
      <c r="A74" s="355">
        <v>67</v>
      </c>
      <c r="B74" s="42" t="s">
        <v>139</v>
      </c>
      <c r="C74" s="420">
        <v>1293</v>
      </c>
      <c r="D74" s="420">
        <v>1293</v>
      </c>
      <c r="E74" s="420">
        <v>1208</v>
      </c>
      <c r="F74" s="420">
        <v>1103</v>
      </c>
      <c r="G74" s="421">
        <v>903</v>
      </c>
    </row>
    <row r="75" spans="1:7" s="6" customFormat="1" ht="11.25">
      <c r="A75" s="355">
        <v>68</v>
      </c>
      <c r="B75" s="42" t="s">
        <v>140</v>
      </c>
      <c r="C75" s="420">
        <v>633</v>
      </c>
      <c r="D75" s="420">
        <v>552</v>
      </c>
      <c r="E75" s="420">
        <v>567</v>
      </c>
      <c r="F75" s="420">
        <v>450</v>
      </c>
      <c r="G75" s="421">
        <v>492</v>
      </c>
    </row>
    <row r="76" spans="1:7" s="6" customFormat="1" ht="11.25">
      <c r="A76" s="355">
        <v>69</v>
      </c>
      <c r="B76" s="42" t="s">
        <v>141</v>
      </c>
      <c r="C76" s="420">
        <v>12</v>
      </c>
      <c r="D76" s="420">
        <v>12</v>
      </c>
      <c r="E76" s="420">
        <v>76</v>
      </c>
      <c r="F76" s="420">
        <v>76</v>
      </c>
      <c r="G76" s="421">
        <v>76</v>
      </c>
    </row>
    <row r="77" spans="1:7" s="6" customFormat="1" ht="11.25">
      <c r="A77" s="355">
        <v>70</v>
      </c>
      <c r="B77" s="42" t="s">
        <v>142</v>
      </c>
      <c r="C77" s="420">
        <v>20</v>
      </c>
      <c r="D77" s="420">
        <v>20</v>
      </c>
      <c r="E77" s="420">
        <v>20</v>
      </c>
      <c r="F77" s="420">
        <v>0</v>
      </c>
      <c r="G77" s="421">
        <v>0</v>
      </c>
    </row>
    <row r="78" spans="1:7" s="6" customFormat="1" ht="11.25">
      <c r="A78" s="355">
        <v>71</v>
      </c>
      <c r="B78" s="42" t="s">
        <v>143</v>
      </c>
      <c r="C78" s="420">
        <v>0</v>
      </c>
      <c r="D78" s="420">
        <v>0</v>
      </c>
      <c r="E78" s="420">
        <v>0</v>
      </c>
      <c r="F78" s="420">
        <v>0</v>
      </c>
      <c r="G78" s="421">
        <v>0</v>
      </c>
    </row>
    <row r="79" spans="1:7" s="6" customFormat="1" ht="11.25">
      <c r="A79" s="355">
        <v>72</v>
      </c>
      <c r="B79" s="42" t="s">
        <v>144</v>
      </c>
      <c r="C79" s="420">
        <v>0</v>
      </c>
      <c r="D79" s="420">
        <v>0</v>
      </c>
      <c r="E79" s="420">
        <v>0</v>
      </c>
      <c r="F79" s="420">
        <v>0</v>
      </c>
      <c r="G79" s="421">
        <v>0</v>
      </c>
    </row>
    <row r="80" spans="1:7" s="6" customFormat="1" ht="11.25">
      <c r="A80" s="355">
        <v>73</v>
      </c>
      <c r="B80" s="42" t="s">
        <v>145</v>
      </c>
      <c r="C80" s="420">
        <v>0</v>
      </c>
      <c r="D80" s="420">
        <v>0</v>
      </c>
      <c r="E80" s="420">
        <v>0</v>
      </c>
      <c r="F80" s="420">
        <v>0</v>
      </c>
      <c r="G80" s="421">
        <v>0</v>
      </c>
    </row>
    <row r="81" spans="1:7" s="6" customFormat="1" ht="11.25">
      <c r="A81" s="355">
        <v>74</v>
      </c>
      <c r="B81" s="42" t="s">
        <v>146</v>
      </c>
      <c r="C81" s="420">
        <v>0</v>
      </c>
      <c r="D81" s="420">
        <v>0</v>
      </c>
      <c r="E81" s="420">
        <v>60</v>
      </c>
      <c r="F81" s="420">
        <v>0</v>
      </c>
      <c r="G81" s="421">
        <v>8</v>
      </c>
    </row>
    <row r="82" spans="1:7" s="6" customFormat="1" ht="11.25">
      <c r="A82" s="355">
        <v>75</v>
      </c>
      <c r="B82" s="42" t="s">
        <v>147</v>
      </c>
      <c r="C82" s="420">
        <v>2230</v>
      </c>
      <c r="D82" s="420">
        <v>2172</v>
      </c>
      <c r="E82" s="420">
        <v>2172</v>
      </c>
      <c r="F82" s="420">
        <v>2196</v>
      </c>
      <c r="G82" s="421">
        <v>2136</v>
      </c>
    </row>
    <row r="83" spans="1:7" s="6" customFormat="1" ht="11.25">
      <c r="A83" s="355">
        <v>76</v>
      </c>
      <c r="B83" s="42" t="s">
        <v>148</v>
      </c>
      <c r="C83" s="420">
        <v>0</v>
      </c>
      <c r="D83" s="420">
        <v>0</v>
      </c>
      <c r="E83" s="420">
        <v>0</v>
      </c>
      <c r="F83" s="420">
        <v>0</v>
      </c>
      <c r="G83" s="421">
        <v>0</v>
      </c>
    </row>
    <row r="84" spans="1:7" s="6" customFormat="1" ht="11.25">
      <c r="A84" s="355">
        <v>77</v>
      </c>
      <c r="B84" s="42" t="s">
        <v>149</v>
      </c>
      <c r="C84" s="420">
        <v>80</v>
      </c>
      <c r="D84" s="420">
        <v>80</v>
      </c>
      <c r="E84" s="420">
        <v>80</v>
      </c>
      <c r="F84" s="420">
        <v>60</v>
      </c>
      <c r="G84" s="421">
        <v>0</v>
      </c>
    </row>
    <row r="85" spans="1:7" s="6" customFormat="1" ht="11.25">
      <c r="A85" s="355">
        <v>78</v>
      </c>
      <c r="B85" s="42" t="s">
        <v>150</v>
      </c>
      <c r="C85" s="420">
        <v>75</v>
      </c>
      <c r="D85" s="420">
        <v>90</v>
      </c>
      <c r="E85" s="420">
        <v>90</v>
      </c>
      <c r="F85" s="420">
        <v>120</v>
      </c>
      <c r="G85" s="421">
        <v>120</v>
      </c>
    </row>
    <row r="86" spans="1:7" s="6" customFormat="1" ht="11.25">
      <c r="A86" s="355">
        <v>79</v>
      </c>
      <c r="B86" s="42" t="s">
        <v>151</v>
      </c>
      <c r="C86" s="420">
        <v>0</v>
      </c>
      <c r="D86" s="420">
        <v>0</v>
      </c>
      <c r="E86" s="420">
        <v>0</v>
      </c>
      <c r="F86" s="420">
        <v>0</v>
      </c>
      <c r="G86" s="421">
        <v>0</v>
      </c>
    </row>
    <row r="87" spans="1:7" s="6" customFormat="1" ht="11.25">
      <c r="A87" s="355">
        <v>80</v>
      </c>
      <c r="B87" s="42" t="s">
        <v>152</v>
      </c>
      <c r="C87" s="420">
        <v>45</v>
      </c>
      <c r="D87" s="420">
        <v>45</v>
      </c>
      <c r="E87" s="420">
        <v>57</v>
      </c>
      <c r="F87" s="420">
        <v>61</v>
      </c>
      <c r="G87" s="421">
        <v>61</v>
      </c>
    </row>
    <row r="88" spans="1:7" s="6" customFormat="1" ht="11.25">
      <c r="A88" s="355">
        <v>81</v>
      </c>
      <c r="B88" s="42" t="s">
        <v>153</v>
      </c>
      <c r="C88" s="420">
        <v>38</v>
      </c>
      <c r="D88" s="420">
        <v>27</v>
      </c>
      <c r="E88" s="420">
        <v>9</v>
      </c>
      <c r="F88" s="420">
        <v>0</v>
      </c>
      <c r="G88" s="421">
        <v>0</v>
      </c>
    </row>
    <row r="89" spans="1:7" s="6" customFormat="1" ht="11.25">
      <c r="A89" s="355">
        <v>82</v>
      </c>
      <c r="B89" s="42" t="s">
        <v>154</v>
      </c>
      <c r="C89" s="420">
        <v>0</v>
      </c>
      <c r="D89" s="420">
        <v>0</v>
      </c>
      <c r="E89" s="420">
        <v>0</v>
      </c>
      <c r="F89" s="420">
        <v>0</v>
      </c>
      <c r="G89" s="421">
        <v>0</v>
      </c>
    </row>
    <row r="90" spans="1:7" s="6" customFormat="1" ht="11.25">
      <c r="A90" s="355">
        <v>83</v>
      </c>
      <c r="B90" s="42" t="s">
        <v>155</v>
      </c>
      <c r="C90" s="420">
        <v>366</v>
      </c>
      <c r="D90" s="420">
        <v>251</v>
      </c>
      <c r="E90" s="420">
        <v>120</v>
      </c>
      <c r="F90" s="420">
        <v>206</v>
      </c>
      <c r="G90" s="421">
        <v>226</v>
      </c>
    </row>
    <row r="91" spans="1:7" s="6" customFormat="1" ht="11.25">
      <c r="A91" s="355">
        <v>84</v>
      </c>
      <c r="B91" s="42" t="s">
        <v>156</v>
      </c>
      <c r="C91" s="420">
        <v>20</v>
      </c>
      <c r="D91" s="420">
        <v>20</v>
      </c>
      <c r="E91" s="420">
        <v>40</v>
      </c>
      <c r="F91" s="420">
        <v>43</v>
      </c>
      <c r="G91" s="421">
        <v>40</v>
      </c>
    </row>
    <row r="92" spans="1:7" s="6" customFormat="1" ht="11.25">
      <c r="A92" s="355">
        <v>85</v>
      </c>
      <c r="B92" s="42" t="s">
        <v>157</v>
      </c>
      <c r="C92" s="420">
        <v>0</v>
      </c>
      <c r="D92" s="420">
        <v>0</v>
      </c>
      <c r="E92" s="420">
        <v>0</v>
      </c>
      <c r="F92" s="420">
        <v>0</v>
      </c>
      <c r="G92" s="421">
        <v>0</v>
      </c>
    </row>
    <row r="93" spans="1:7" s="6" customFormat="1" ht="11.25">
      <c r="A93" s="355">
        <v>86</v>
      </c>
      <c r="B93" s="42" t="s">
        <v>158</v>
      </c>
      <c r="C93" s="420">
        <v>0</v>
      </c>
      <c r="D93" s="420">
        <v>0</v>
      </c>
      <c r="E93" s="420">
        <v>0</v>
      </c>
      <c r="F93" s="420">
        <v>0</v>
      </c>
      <c r="G93" s="421">
        <v>0</v>
      </c>
    </row>
    <row r="94" spans="1:7" s="6" customFormat="1" ht="11.25">
      <c r="A94" s="355">
        <v>87</v>
      </c>
      <c r="B94" s="42" t="s">
        <v>159</v>
      </c>
      <c r="C94" s="420">
        <v>20</v>
      </c>
      <c r="D94" s="420">
        <v>20</v>
      </c>
      <c r="E94" s="420">
        <v>20</v>
      </c>
      <c r="F94" s="420">
        <v>20</v>
      </c>
      <c r="G94" s="421">
        <v>0</v>
      </c>
    </row>
    <row r="95" spans="1:7" s="6" customFormat="1" ht="11.25">
      <c r="A95" s="355">
        <v>88</v>
      </c>
      <c r="B95" s="42" t="s">
        <v>160</v>
      </c>
      <c r="C95" s="420">
        <v>0</v>
      </c>
      <c r="D95" s="420">
        <v>0</v>
      </c>
      <c r="E95" s="420">
        <v>0</v>
      </c>
      <c r="F95" s="420">
        <v>0</v>
      </c>
      <c r="G95" s="421">
        <v>0</v>
      </c>
    </row>
    <row r="96" spans="1:7" s="6" customFormat="1" ht="11.25">
      <c r="A96" s="355">
        <v>89</v>
      </c>
      <c r="B96" s="42" t="s">
        <v>161</v>
      </c>
      <c r="C96" s="420">
        <v>0</v>
      </c>
      <c r="D96" s="420">
        <v>0</v>
      </c>
      <c r="E96" s="420">
        <v>0</v>
      </c>
      <c r="F96" s="420">
        <v>0</v>
      </c>
      <c r="G96" s="421">
        <v>0</v>
      </c>
    </row>
    <row r="97" spans="1:7" s="6" customFormat="1" ht="11.25">
      <c r="A97" s="355">
        <v>90</v>
      </c>
      <c r="B97" s="42" t="s">
        <v>162</v>
      </c>
      <c r="C97" s="420">
        <v>0</v>
      </c>
      <c r="D97" s="420">
        <v>0</v>
      </c>
      <c r="E97" s="420">
        <v>0</v>
      </c>
      <c r="F97" s="420">
        <v>0</v>
      </c>
      <c r="G97" s="421">
        <v>0</v>
      </c>
    </row>
    <row r="98" spans="1:7" s="6" customFormat="1" ht="11.25">
      <c r="A98" s="355">
        <v>91</v>
      </c>
      <c r="B98" s="42" t="s">
        <v>163</v>
      </c>
      <c r="C98" s="420">
        <v>0</v>
      </c>
      <c r="D98" s="420">
        <v>0</v>
      </c>
      <c r="E98" s="420">
        <v>0</v>
      </c>
      <c r="F98" s="420">
        <v>0</v>
      </c>
      <c r="G98" s="421">
        <v>0</v>
      </c>
    </row>
    <row r="99" spans="1:7" s="6" customFormat="1" ht="11.25">
      <c r="A99" s="355">
        <v>92</v>
      </c>
      <c r="B99" s="42" t="s">
        <v>164</v>
      </c>
      <c r="C99" s="420">
        <v>1000.8032809732177</v>
      </c>
      <c r="D99" s="420">
        <v>987</v>
      </c>
      <c r="E99" s="420">
        <v>961</v>
      </c>
      <c r="F99" s="420">
        <v>975</v>
      </c>
      <c r="G99" s="421">
        <v>1010</v>
      </c>
    </row>
    <row r="100" spans="1:7" s="6" customFormat="1" ht="11.25">
      <c r="A100" s="355">
        <v>93</v>
      </c>
      <c r="B100" s="42" t="s">
        <v>165</v>
      </c>
      <c r="C100" s="420">
        <v>90</v>
      </c>
      <c r="D100" s="420">
        <v>90</v>
      </c>
      <c r="E100" s="420">
        <v>30</v>
      </c>
      <c r="F100" s="420">
        <v>0</v>
      </c>
      <c r="G100" s="421">
        <v>0</v>
      </c>
    </row>
    <row r="101" spans="1:7" s="6" customFormat="1" ht="11.25">
      <c r="A101" s="355">
        <v>94</v>
      </c>
      <c r="B101" s="42" t="s">
        <v>166</v>
      </c>
      <c r="C101" s="420">
        <v>15</v>
      </c>
      <c r="D101" s="420">
        <v>15</v>
      </c>
      <c r="E101" s="420">
        <v>15</v>
      </c>
      <c r="F101" s="420">
        <v>0</v>
      </c>
      <c r="G101" s="421">
        <v>49</v>
      </c>
    </row>
    <row r="102" spans="1:7" s="6" customFormat="1" ht="11.25">
      <c r="A102" s="360">
        <v>95</v>
      </c>
      <c r="B102" s="361" t="s">
        <v>167</v>
      </c>
      <c r="C102" s="424">
        <v>0</v>
      </c>
      <c r="D102" s="424">
        <v>0</v>
      </c>
      <c r="E102" s="424">
        <v>0</v>
      </c>
      <c r="F102" s="424">
        <v>0</v>
      </c>
      <c r="G102" s="425">
        <v>15</v>
      </c>
    </row>
    <row r="103" spans="1:7" s="6" customFormat="1" ht="11.25">
      <c r="A103" s="355">
        <v>971</v>
      </c>
      <c r="B103" s="42" t="s">
        <v>168</v>
      </c>
      <c r="C103" s="420">
        <v>410</v>
      </c>
      <c r="D103" s="420">
        <v>436</v>
      </c>
      <c r="E103" s="420">
        <v>436</v>
      </c>
      <c r="F103" s="420">
        <v>456</v>
      </c>
      <c r="G103" s="421">
        <v>403</v>
      </c>
    </row>
    <row r="104" spans="1:7" s="6" customFormat="1" ht="11.25">
      <c r="A104" s="355">
        <v>972</v>
      </c>
      <c r="B104" s="42" t="s">
        <v>169</v>
      </c>
      <c r="C104" s="420">
        <v>480</v>
      </c>
      <c r="D104" s="420">
        <v>480</v>
      </c>
      <c r="E104" s="420">
        <v>480</v>
      </c>
      <c r="F104" s="420">
        <v>480</v>
      </c>
      <c r="G104" s="421">
        <v>553</v>
      </c>
    </row>
    <row r="105" spans="1:7" s="6" customFormat="1" ht="11.25">
      <c r="A105" s="355">
        <v>973</v>
      </c>
      <c r="B105" s="42" t="s">
        <v>170</v>
      </c>
      <c r="C105" s="420">
        <v>26</v>
      </c>
      <c r="D105" s="420">
        <v>10.051409329258263</v>
      </c>
      <c r="E105" s="420">
        <v>10</v>
      </c>
      <c r="F105" s="420">
        <v>95</v>
      </c>
      <c r="G105" s="421">
        <v>55</v>
      </c>
    </row>
    <row r="106" spans="1:7" s="6" customFormat="1" ht="11.25">
      <c r="A106" s="360">
        <v>974</v>
      </c>
      <c r="B106" s="361" t="s">
        <v>171</v>
      </c>
      <c r="C106" s="424">
        <v>1387</v>
      </c>
      <c r="D106" s="424">
        <v>1388</v>
      </c>
      <c r="E106" s="424">
        <v>1494</v>
      </c>
      <c r="F106" s="424">
        <v>1484</v>
      </c>
      <c r="G106" s="425">
        <v>1346</v>
      </c>
    </row>
    <row r="107" spans="1:7" s="6" customFormat="1" ht="11.25">
      <c r="A107" s="372"/>
      <c r="B107" s="42"/>
      <c r="C107" s="422"/>
      <c r="D107" s="422"/>
      <c r="E107" s="422"/>
      <c r="F107" s="422"/>
      <c r="G107" s="422"/>
    </row>
    <row r="108" spans="1:7" s="6" customFormat="1" ht="11.25">
      <c r="A108" s="430" t="s">
        <v>232</v>
      </c>
      <c r="B108" s="427"/>
      <c r="C108" s="428">
        <f>SUM(C4:C56)+SUM(C60:C102)</f>
        <v>8421.803280973218</v>
      </c>
      <c r="D108" s="428">
        <f>SUM(D4:D56)+SUM(D60:D102)</f>
        <v>8119</v>
      </c>
      <c r="E108" s="428">
        <f>SUM(E4:E56)+SUM(E60:E102)</f>
        <v>7808</v>
      </c>
      <c r="F108" s="428">
        <f>SUM(F4:F56)+SUM(F60:F102)</f>
        <v>7601</v>
      </c>
      <c r="G108" s="429">
        <f>SUM(G4:G56)+SUM(G60:G102)</f>
        <v>7423</v>
      </c>
    </row>
    <row r="109" spans="1:7" s="6" customFormat="1" ht="11.25">
      <c r="A109" s="13" t="s">
        <v>233</v>
      </c>
      <c r="B109" s="42"/>
      <c r="C109" s="420">
        <f>SUM(C103:C106)</f>
        <v>2303</v>
      </c>
      <c r="D109" s="420">
        <f>SUM(D103:D106)</f>
        <v>2314.051409329258</v>
      </c>
      <c r="E109" s="420">
        <f>SUM(E103:E106)</f>
        <v>2420</v>
      </c>
      <c r="F109" s="420">
        <f>SUM(F103:F106)</f>
        <v>2515</v>
      </c>
      <c r="G109" s="421">
        <f>SUM(G103:G106)</f>
        <v>2357</v>
      </c>
    </row>
    <row r="110" spans="1:7" s="6" customFormat="1" ht="11.25">
      <c r="A110" s="432" t="s">
        <v>234</v>
      </c>
      <c r="B110" s="361"/>
      <c r="C110" s="424">
        <f>SUM(C108:C109)</f>
        <v>10724.803280973218</v>
      </c>
      <c r="D110" s="424">
        <f>SUM(D108:D109)</f>
        <v>10433.051409329259</v>
      </c>
      <c r="E110" s="424">
        <f>SUM(E108:E109)</f>
        <v>10228</v>
      </c>
      <c r="F110" s="424">
        <f>SUM(F108:F109)</f>
        <v>10116</v>
      </c>
      <c r="G110" s="425">
        <f>SUM(G108:G109)</f>
        <v>9780</v>
      </c>
    </row>
    <row r="111" spans="3:6" s="6" customFormat="1" ht="11.25">
      <c r="C111" s="433"/>
      <c r="D111" s="433"/>
      <c r="E111" s="433"/>
      <c r="F111" s="433"/>
    </row>
  </sheetData>
  <sheetProtection/>
  <mergeCells count="2">
    <mergeCell ref="A3:B3"/>
    <mergeCell ref="A59:B59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  <ignoredErrors>
    <ignoredError sqref="C108:G109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dimension ref="A1:G1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8515625" style="2" customWidth="1"/>
    <col min="2" max="2" width="19.8515625" style="2" customWidth="1"/>
    <col min="3" max="6" width="9.57421875" style="417" customWidth="1"/>
    <col min="7" max="7" width="9.57421875" style="2" customWidth="1"/>
    <col min="8" max="16384" width="11.421875" style="2" customWidth="1"/>
  </cols>
  <sheetData>
    <row r="1" spans="1:6" s="418" customFormat="1" ht="11.25">
      <c r="A1" s="416" t="s">
        <v>238</v>
      </c>
      <c r="C1" s="417"/>
      <c r="D1" s="417"/>
      <c r="E1" s="417"/>
      <c r="F1" s="417"/>
    </row>
    <row r="2" spans="1:6" s="418" customFormat="1" ht="11.25">
      <c r="A2" s="416"/>
      <c r="B2" s="416"/>
      <c r="C2" s="417"/>
      <c r="D2" s="417"/>
      <c r="E2" s="417"/>
      <c r="F2" s="417"/>
    </row>
    <row r="3" spans="1:7" ht="22.5" customHeight="1">
      <c r="A3" s="491" t="s">
        <v>64</v>
      </c>
      <c r="B3" s="492"/>
      <c r="C3" s="436">
        <v>2003</v>
      </c>
      <c r="D3" s="67">
        <v>2004</v>
      </c>
      <c r="E3" s="436">
        <v>2005</v>
      </c>
      <c r="F3" s="436">
        <v>2006</v>
      </c>
      <c r="G3" s="437">
        <v>2007</v>
      </c>
    </row>
    <row r="4" spans="1:7" s="6" customFormat="1" ht="11.25">
      <c r="A4" s="355">
        <v>1</v>
      </c>
      <c r="B4" s="42" t="s">
        <v>69</v>
      </c>
      <c r="C4" s="420">
        <v>666</v>
      </c>
      <c r="D4" s="420">
        <v>703</v>
      </c>
      <c r="E4" s="420">
        <v>790</v>
      </c>
      <c r="F4" s="420">
        <v>858</v>
      </c>
      <c r="G4" s="421">
        <v>1025</v>
      </c>
    </row>
    <row r="5" spans="1:7" s="6" customFormat="1" ht="11.25">
      <c r="A5" s="355">
        <v>2</v>
      </c>
      <c r="B5" s="42" t="s">
        <v>70</v>
      </c>
      <c r="C5" s="420">
        <v>167</v>
      </c>
      <c r="D5" s="420">
        <v>158</v>
      </c>
      <c r="E5" s="420">
        <v>189</v>
      </c>
      <c r="F5" s="420">
        <v>159</v>
      </c>
      <c r="G5" s="421">
        <v>252</v>
      </c>
    </row>
    <row r="6" spans="1:7" s="6" customFormat="1" ht="11.25">
      <c r="A6" s="355">
        <v>3</v>
      </c>
      <c r="B6" s="42" t="s">
        <v>71</v>
      </c>
      <c r="C6" s="420">
        <v>68</v>
      </c>
      <c r="D6" s="420">
        <v>125</v>
      </c>
      <c r="E6" s="420">
        <v>162</v>
      </c>
      <c r="F6" s="420">
        <v>184</v>
      </c>
      <c r="G6" s="421">
        <v>234</v>
      </c>
    </row>
    <row r="7" spans="1:7" s="6" customFormat="1" ht="11.25">
      <c r="A7" s="355">
        <v>4</v>
      </c>
      <c r="B7" s="42" t="s">
        <v>72</v>
      </c>
      <c r="C7" s="420">
        <v>628</v>
      </c>
      <c r="D7" s="420">
        <v>719</v>
      </c>
      <c r="E7" s="420">
        <v>698</v>
      </c>
      <c r="F7" s="420">
        <v>740</v>
      </c>
      <c r="G7" s="421">
        <v>775</v>
      </c>
    </row>
    <row r="8" spans="1:7" s="6" customFormat="1" ht="11.25">
      <c r="A8" s="355">
        <v>5</v>
      </c>
      <c r="B8" s="42" t="s">
        <v>73</v>
      </c>
      <c r="C8" s="420">
        <v>272</v>
      </c>
      <c r="D8" s="420">
        <v>263</v>
      </c>
      <c r="E8" s="420">
        <v>614</v>
      </c>
      <c r="F8" s="420">
        <v>614</v>
      </c>
      <c r="G8" s="421">
        <v>614</v>
      </c>
    </row>
    <row r="9" spans="1:7" s="6" customFormat="1" ht="11.25">
      <c r="A9" s="355">
        <v>6</v>
      </c>
      <c r="B9" s="42" t="s">
        <v>74</v>
      </c>
      <c r="C9" s="420">
        <v>4020</v>
      </c>
      <c r="D9" s="420">
        <v>4227</v>
      </c>
      <c r="E9" s="420">
        <v>5125</v>
      </c>
      <c r="F9" s="420">
        <v>5196</v>
      </c>
      <c r="G9" s="421">
        <v>5476</v>
      </c>
    </row>
    <row r="10" spans="1:7" s="6" customFormat="1" ht="11.25">
      <c r="A10" s="355">
        <v>7</v>
      </c>
      <c r="B10" s="42" t="s">
        <v>75</v>
      </c>
      <c r="C10" s="420">
        <v>576</v>
      </c>
      <c r="D10" s="420">
        <v>792</v>
      </c>
      <c r="E10" s="420">
        <v>792</v>
      </c>
      <c r="F10" s="420">
        <v>791</v>
      </c>
      <c r="G10" s="421">
        <v>1001</v>
      </c>
    </row>
    <row r="11" spans="1:7" s="6" customFormat="1" ht="11.25">
      <c r="A11" s="355">
        <v>8</v>
      </c>
      <c r="B11" s="42" t="s">
        <v>76</v>
      </c>
      <c r="C11" s="420">
        <v>24</v>
      </c>
      <c r="D11" s="420">
        <v>99</v>
      </c>
      <c r="E11" s="420">
        <v>102</v>
      </c>
      <c r="F11" s="420">
        <v>112</v>
      </c>
      <c r="G11" s="421">
        <v>132</v>
      </c>
    </row>
    <row r="12" spans="1:7" s="6" customFormat="1" ht="11.25">
      <c r="A12" s="355">
        <v>9</v>
      </c>
      <c r="B12" s="42" t="s">
        <v>77</v>
      </c>
      <c r="C12" s="420">
        <v>290</v>
      </c>
      <c r="D12" s="420">
        <v>361</v>
      </c>
      <c r="E12" s="420">
        <v>484</v>
      </c>
      <c r="F12" s="420">
        <v>324</v>
      </c>
      <c r="G12" s="421">
        <v>324</v>
      </c>
    </row>
    <row r="13" spans="1:7" s="6" customFormat="1" ht="11.25">
      <c r="A13" s="355">
        <v>10</v>
      </c>
      <c r="B13" s="42" t="s">
        <v>78</v>
      </c>
      <c r="C13" s="420">
        <v>474.4887146333267</v>
      </c>
      <c r="D13" s="420">
        <v>322</v>
      </c>
      <c r="E13" s="420">
        <v>463.0072364305894</v>
      </c>
      <c r="F13" s="420">
        <v>554</v>
      </c>
      <c r="G13" s="421">
        <v>554</v>
      </c>
    </row>
    <row r="14" spans="1:7" s="6" customFormat="1" ht="11.25">
      <c r="A14" s="355">
        <v>11</v>
      </c>
      <c r="B14" s="42" t="s">
        <v>79</v>
      </c>
      <c r="C14" s="420">
        <v>503</v>
      </c>
      <c r="D14" s="420">
        <v>580</v>
      </c>
      <c r="E14" s="420">
        <v>668</v>
      </c>
      <c r="F14" s="420">
        <v>902</v>
      </c>
      <c r="G14" s="421">
        <v>958</v>
      </c>
    </row>
    <row r="15" spans="1:7" s="6" customFormat="1" ht="11.25">
      <c r="A15" s="355">
        <v>12</v>
      </c>
      <c r="B15" s="42" t="s">
        <v>80</v>
      </c>
      <c r="C15" s="420">
        <v>259</v>
      </c>
      <c r="D15" s="420">
        <v>259</v>
      </c>
      <c r="E15" s="420">
        <v>271</v>
      </c>
      <c r="F15" s="420">
        <v>392</v>
      </c>
      <c r="G15" s="421">
        <v>383</v>
      </c>
    </row>
    <row r="16" spans="1:7" s="6" customFormat="1" ht="11.25">
      <c r="A16" s="355">
        <v>13</v>
      </c>
      <c r="B16" s="42" t="s">
        <v>81</v>
      </c>
      <c r="C16" s="420">
        <v>6531</v>
      </c>
      <c r="D16" s="420">
        <v>6429</v>
      </c>
      <c r="E16" s="420">
        <v>9437</v>
      </c>
      <c r="F16" s="420">
        <v>10575</v>
      </c>
      <c r="G16" s="421">
        <v>11356</v>
      </c>
    </row>
    <row r="17" spans="1:7" s="6" customFormat="1" ht="11.25">
      <c r="A17" s="355">
        <v>14</v>
      </c>
      <c r="B17" s="42" t="s">
        <v>82</v>
      </c>
      <c r="C17" s="420">
        <v>363</v>
      </c>
      <c r="D17" s="420">
        <v>413</v>
      </c>
      <c r="E17" s="420">
        <v>420</v>
      </c>
      <c r="F17" s="420">
        <v>398</v>
      </c>
      <c r="G17" s="421">
        <v>468</v>
      </c>
    </row>
    <row r="18" spans="1:7" s="6" customFormat="1" ht="11.25">
      <c r="A18" s="355">
        <v>15</v>
      </c>
      <c r="B18" s="42" t="s">
        <v>83</v>
      </c>
      <c r="C18" s="420">
        <v>180</v>
      </c>
      <c r="D18" s="420">
        <v>212</v>
      </c>
      <c r="E18" s="420">
        <v>208</v>
      </c>
      <c r="F18" s="420">
        <v>212</v>
      </c>
      <c r="G18" s="421">
        <v>212</v>
      </c>
    </row>
    <row r="19" spans="1:7" s="6" customFormat="1" ht="11.25">
      <c r="A19" s="355">
        <v>16</v>
      </c>
      <c r="B19" s="42" t="s">
        <v>84</v>
      </c>
      <c r="C19" s="420">
        <v>336</v>
      </c>
      <c r="D19" s="420">
        <v>148</v>
      </c>
      <c r="E19" s="420">
        <v>168</v>
      </c>
      <c r="F19" s="420">
        <v>173</v>
      </c>
      <c r="G19" s="421">
        <v>178</v>
      </c>
    </row>
    <row r="20" spans="1:7" s="6" customFormat="1" ht="11.25">
      <c r="A20" s="355">
        <v>17</v>
      </c>
      <c r="B20" s="42" t="s">
        <v>85</v>
      </c>
      <c r="C20" s="420">
        <v>576</v>
      </c>
      <c r="D20" s="420">
        <v>781</v>
      </c>
      <c r="E20" s="420">
        <v>859</v>
      </c>
      <c r="F20" s="420">
        <v>1119</v>
      </c>
      <c r="G20" s="421">
        <v>1142</v>
      </c>
    </row>
    <row r="21" spans="1:7" s="6" customFormat="1" ht="11.25">
      <c r="A21" s="355">
        <v>18</v>
      </c>
      <c r="B21" s="42" t="s">
        <v>86</v>
      </c>
      <c r="C21" s="420">
        <v>88</v>
      </c>
      <c r="D21" s="420">
        <v>125</v>
      </c>
      <c r="E21" s="420">
        <v>181</v>
      </c>
      <c r="F21" s="420">
        <v>153</v>
      </c>
      <c r="G21" s="421">
        <v>221</v>
      </c>
    </row>
    <row r="22" spans="1:7" s="6" customFormat="1" ht="11.25">
      <c r="A22" s="355">
        <v>19</v>
      </c>
      <c r="B22" s="42" t="s">
        <v>87</v>
      </c>
      <c r="C22" s="420">
        <v>111</v>
      </c>
      <c r="D22" s="420">
        <v>136</v>
      </c>
      <c r="E22" s="420">
        <v>410</v>
      </c>
      <c r="F22" s="420">
        <v>410</v>
      </c>
      <c r="G22" s="421">
        <v>503</v>
      </c>
    </row>
    <row r="23" spans="1:7" s="6" customFormat="1" ht="11.25">
      <c r="A23" s="355" t="s">
        <v>88</v>
      </c>
      <c r="B23" s="42" t="s">
        <v>89</v>
      </c>
      <c r="C23" s="420">
        <v>171</v>
      </c>
      <c r="D23" s="420">
        <v>257</v>
      </c>
      <c r="E23" s="420">
        <v>588</v>
      </c>
      <c r="F23" s="420">
        <v>662</v>
      </c>
      <c r="G23" s="421">
        <v>711</v>
      </c>
    </row>
    <row r="24" spans="1:7" s="6" customFormat="1" ht="11.25">
      <c r="A24" s="355" t="s">
        <v>90</v>
      </c>
      <c r="B24" s="42" t="s">
        <v>91</v>
      </c>
      <c r="C24" s="420">
        <v>16.554426604585643</v>
      </c>
      <c r="D24" s="420">
        <v>329</v>
      </c>
      <c r="E24" s="420">
        <v>366</v>
      </c>
      <c r="F24" s="420">
        <v>391</v>
      </c>
      <c r="G24" s="421">
        <v>420</v>
      </c>
    </row>
    <row r="25" spans="1:7" s="6" customFormat="1" ht="11.25">
      <c r="A25" s="355">
        <v>21</v>
      </c>
      <c r="B25" s="42" t="s">
        <v>92</v>
      </c>
      <c r="C25" s="420">
        <v>307</v>
      </c>
      <c r="D25" s="420">
        <v>310</v>
      </c>
      <c r="E25" s="420">
        <v>465</v>
      </c>
      <c r="F25" s="420">
        <v>461</v>
      </c>
      <c r="G25" s="421">
        <v>456</v>
      </c>
    </row>
    <row r="26" spans="1:7" s="6" customFormat="1" ht="11.25">
      <c r="A26" s="355">
        <v>22</v>
      </c>
      <c r="B26" s="42" t="s">
        <v>93</v>
      </c>
      <c r="C26" s="420">
        <v>159</v>
      </c>
      <c r="D26" s="420">
        <v>179</v>
      </c>
      <c r="E26" s="420">
        <v>197</v>
      </c>
      <c r="F26" s="420">
        <v>230</v>
      </c>
      <c r="G26" s="421">
        <v>552</v>
      </c>
    </row>
    <row r="27" spans="1:7" s="6" customFormat="1" ht="11.25">
      <c r="A27" s="355">
        <v>23</v>
      </c>
      <c r="B27" s="42" t="s">
        <v>94</v>
      </c>
      <c r="C27" s="420">
        <v>231</v>
      </c>
      <c r="D27" s="420">
        <v>132</v>
      </c>
      <c r="E27" s="420">
        <v>91</v>
      </c>
      <c r="F27" s="420">
        <v>143</v>
      </c>
      <c r="G27" s="421">
        <v>149</v>
      </c>
    </row>
    <row r="28" spans="1:7" s="6" customFormat="1" ht="11.25">
      <c r="A28" s="355">
        <v>24</v>
      </c>
      <c r="B28" s="42" t="s">
        <v>95</v>
      </c>
      <c r="C28" s="420">
        <v>399</v>
      </c>
      <c r="D28" s="420">
        <v>426</v>
      </c>
      <c r="E28" s="420">
        <v>572</v>
      </c>
      <c r="F28" s="420">
        <v>608</v>
      </c>
      <c r="G28" s="421">
        <v>616</v>
      </c>
    </row>
    <row r="29" spans="1:7" s="6" customFormat="1" ht="11.25">
      <c r="A29" s="355">
        <v>25</v>
      </c>
      <c r="B29" s="42" t="s">
        <v>96</v>
      </c>
      <c r="C29" s="420">
        <v>690</v>
      </c>
      <c r="D29" s="420">
        <v>663</v>
      </c>
      <c r="E29" s="420">
        <v>700</v>
      </c>
      <c r="F29" s="420">
        <v>726</v>
      </c>
      <c r="G29" s="421">
        <v>730</v>
      </c>
    </row>
    <row r="30" spans="1:7" s="6" customFormat="1" ht="11.25">
      <c r="A30" s="355">
        <v>26</v>
      </c>
      <c r="B30" s="42" t="s">
        <v>97</v>
      </c>
      <c r="C30" s="420">
        <v>816</v>
      </c>
      <c r="D30" s="420">
        <v>1116</v>
      </c>
      <c r="E30" s="420">
        <v>1135</v>
      </c>
      <c r="F30" s="420">
        <v>1125</v>
      </c>
      <c r="G30" s="421">
        <v>1235</v>
      </c>
    </row>
    <row r="31" spans="1:7" s="6" customFormat="1" ht="11.25">
      <c r="A31" s="355">
        <v>27</v>
      </c>
      <c r="B31" s="42" t="s">
        <v>98</v>
      </c>
      <c r="C31" s="420">
        <v>391</v>
      </c>
      <c r="D31" s="420">
        <v>346</v>
      </c>
      <c r="E31" s="420">
        <v>393</v>
      </c>
      <c r="F31" s="420">
        <v>521</v>
      </c>
      <c r="G31" s="421">
        <v>770</v>
      </c>
    </row>
    <row r="32" spans="1:7" s="6" customFormat="1" ht="11.25">
      <c r="A32" s="355">
        <v>28</v>
      </c>
      <c r="B32" s="42" t="s">
        <v>99</v>
      </c>
      <c r="C32" s="420">
        <v>319</v>
      </c>
      <c r="D32" s="420">
        <v>442</v>
      </c>
      <c r="E32" s="420">
        <v>444</v>
      </c>
      <c r="F32" s="420">
        <v>484</v>
      </c>
      <c r="G32" s="421">
        <v>524</v>
      </c>
    </row>
    <row r="33" spans="1:7" s="6" customFormat="1" ht="11.25">
      <c r="A33" s="355">
        <v>29</v>
      </c>
      <c r="B33" s="42" t="s">
        <v>100</v>
      </c>
      <c r="C33" s="420">
        <v>756</v>
      </c>
      <c r="D33" s="420">
        <v>786</v>
      </c>
      <c r="E33" s="420">
        <v>905</v>
      </c>
      <c r="F33" s="420">
        <v>525</v>
      </c>
      <c r="G33" s="421">
        <v>1198</v>
      </c>
    </row>
    <row r="34" spans="1:7" s="6" customFormat="1" ht="11.25">
      <c r="A34" s="355">
        <v>30</v>
      </c>
      <c r="B34" s="42" t="s">
        <v>101</v>
      </c>
      <c r="C34" s="420">
        <v>772</v>
      </c>
      <c r="D34" s="420">
        <v>2364</v>
      </c>
      <c r="E34" s="420">
        <v>2793</v>
      </c>
      <c r="F34" s="420">
        <v>3064</v>
      </c>
      <c r="G34" s="421">
        <v>3114</v>
      </c>
    </row>
    <row r="35" spans="1:7" s="6" customFormat="1" ht="11.25">
      <c r="A35" s="355">
        <v>31</v>
      </c>
      <c r="B35" s="42" t="s">
        <v>102</v>
      </c>
      <c r="C35" s="420">
        <v>2784</v>
      </c>
      <c r="D35" s="420">
        <v>3015</v>
      </c>
      <c r="E35" s="420">
        <v>3614</v>
      </c>
      <c r="F35" s="420">
        <v>3513</v>
      </c>
      <c r="G35" s="421">
        <v>3879</v>
      </c>
    </row>
    <row r="36" spans="1:7" s="6" customFormat="1" ht="11.25">
      <c r="A36" s="355">
        <v>32</v>
      </c>
      <c r="B36" s="42" t="s">
        <v>103</v>
      </c>
      <c r="C36" s="420">
        <v>59</v>
      </c>
      <c r="D36" s="420">
        <v>130</v>
      </c>
      <c r="E36" s="420">
        <v>208</v>
      </c>
      <c r="F36" s="420">
        <v>255</v>
      </c>
      <c r="G36" s="421">
        <v>171</v>
      </c>
    </row>
    <row r="37" spans="1:7" s="6" customFormat="1" ht="11.25">
      <c r="A37" s="355">
        <v>33</v>
      </c>
      <c r="B37" s="42" t="s">
        <v>104</v>
      </c>
      <c r="C37" s="420">
        <v>2325</v>
      </c>
      <c r="D37" s="420">
        <v>2399</v>
      </c>
      <c r="E37" s="420">
        <v>2975</v>
      </c>
      <c r="F37" s="420">
        <v>3431</v>
      </c>
      <c r="G37" s="421">
        <v>3922</v>
      </c>
    </row>
    <row r="38" spans="1:7" s="6" customFormat="1" ht="11.25">
      <c r="A38" s="355">
        <v>34</v>
      </c>
      <c r="B38" s="42" t="s">
        <v>105</v>
      </c>
      <c r="C38" s="420">
        <v>2082</v>
      </c>
      <c r="D38" s="420">
        <v>2398</v>
      </c>
      <c r="E38" s="420">
        <v>3003</v>
      </c>
      <c r="F38" s="420">
        <v>3355</v>
      </c>
      <c r="G38" s="421">
        <v>3645</v>
      </c>
    </row>
    <row r="39" spans="1:7" s="6" customFormat="1" ht="11.25">
      <c r="A39" s="355">
        <v>35</v>
      </c>
      <c r="B39" s="42" t="s">
        <v>106</v>
      </c>
      <c r="C39" s="420">
        <v>534</v>
      </c>
      <c r="D39" s="420">
        <v>690</v>
      </c>
      <c r="E39" s="420">
        <v>767</v>
      </c>
      <c r="F39" s="420">
        <v>846</v>
      </c>
      <c r="G39" s="421">
        <v>998</v>
      </c>
    </row>
    <row r="40" spans="1:7" s="6" customFormat="1" ht="11.25">
      <c r="A40" s="355">
        <v>36</v>
      </c>
      <c r="B40" s="42" t="s">
        <v>107</v>
      </c>
      <c r="C40" s="420">
        <v>25</v>
      </c>
      <c r="D40" s="420">
        <v>31</v>
      </c>
      <c r="E40" s="420">
        <v>125</v>
      </c>
      <c r="F40" s="420">
        <v>150</v>
      </c>
      <c r="G40" s="421">
        <v>171</v>
      </c>
    </row>
    <row r="41" spans="1:7" s="6" customFormat="1" ht="11.25">
      <c r="A41" s="355">
        <v>37</v>
      </c>
      <c r="B41" s="42" t="s">
        <v>108</v>
      </c>
      <c r="C41" s="420">
        <v>643</v>
      </c>
      <c r="D41" s="420">
        <v>770</v>
      </c>
      <c r="E41" s="420">
        <v>868</v>
      </c>
      <c r="F41" s="420">
        <v>1055</v>
      </c>
      <c r="G41" s="421">
        <v>1094</v>
      </c>
    </row>
    <row r="42" spans="1:7" s="6" customFormat="1" ht="11.25">
      <c r="A42" s="355">
        <v>38</v>
      </c>
      <c r="B42" s="42" t="s">
        <v>109</v>
      </c>
      <c r="C42" s="420">
        <v>3347</v>
      </c>
      <c r="D42" s="420">
        <v>1925</v>
      </c>
      <c r="E42" s="420">
        <v>3193</v>
      </c>
      <c r="F42" s="420">
        <v>3362</v>
      </c>
      <c r="G42" s="421">
        <v>3830</v>
      </c>
    </row>
    <row r="43" spans="1:7" s="6" customFormat="1" ht="11.25">
      <c r="A43" s="355">
        <v>39</v>
      </c>
      <c r="B43" s="42" t="s">
        <v>110</v>
      </c>
      <c r="C43" s="420">
        <v>243</v>
      </c>
      <c r="D43" s="420">
        <v>304</v>
      </c>
      <c r="E43" s="420">
        <v>360</v>
      </c>
      <c r="F43" s="420">
        <v>489</v>
      </c>
      <c r="G43" s="421">
        <v>366</v>
      </c>
    </row>
    <row r="44" spans="1:7" s="6" customFormat="1" ht="11.25">
      <c r="A44" s="355">
        <v>40</v>
      </c>
      <c r="B44" s="42" t="s">
        <v>111</v>
      </c>
      <c r="C44" s="420">
        <v>467</v>
      </c>
      <c r="D44" s="420">
        <v>458</v>
      </c>
      <c r="E44" s="420">
        <v>526</v>
      </c>
      <c r="F44" s="420">
        <v>561</v>
      </c>
      <c r="G44" s="421">
        <v>734</v>
      </c>
    </row>
    <row r="45" spans="1:7" s="6" customFormat="1" ht="11.25">
      <c r="A45" s="355">
        <v>41</v>
      </c>
      <c r="B45" s="42" t="s">
        <v>112</v>
      </c>
      <c r="C45" s="420">
        <v>98</v>
      </c>
      <c r="D45" s="420">
        <v>157</v>
      </c>
      <c r="E45" s="420">
        <v>161</v>
      </c>
      <c r="F45" s="420">
        <v>401</v>
      </c>
      <c r="G45" s="421">
        <v>501</v>
      </c>
    </row>
    <row r="46" spans="1:7" s="6" customFormat="1" ht="11.25">
      <c r="A46" s="355">
        <v>42</v>
      </c>
      <c r="B46" s="42" t="s">
        <v>113</v>
      </c>
      <c r="C46" s="420">
        <v>1676</v>
      </c>
      <c r="D46" s="420">
        <v>2049</v>
      </c>
      <c r="E46" s="420">
        <v>2207</v>
      </c>
      <c r="F46" s="420">
        <v>2264</v>
      </c>
      <c r="G46" s="421">
        <v>2391</v>
      </c>
    </row>
    <row r="47" spans="1:7" s="6" customFormat="1" ht="11.25">
      <c r="A47" s="355">
        <v>43</v>
      </c>
      <c r="B47" s="42" t="s">
        <v>114</v>
      </c>
      <c r="C47" s="420">
        <v>429</v>
      </c>
      <c r="D47" s="420">
        <v>447</v>
      </c>
      <c r="E47" s="420">
        <v>460</v>
      </c>
      <c r="F47" s="420">
        <v>460</v>
      </c>
      <c r="G47" s="421">
        <v>674</v>
      </c>
    </row>
    <row r="48" spans="1:7" s="6" customFormat="1" ht="11.25">
      <c r="A48" s="355">
        <v>44</v>
      </c>
      <c r="B48" s="42" t="s">
        <v>115</v>
      </c>
      <c r="C48" s="420">
        <v>709</v>
      </c>
      <c r="D48" s="420">
        <v>917</v>
      </c>
      <c r="E48" s="420">
        <v>1212</v>
      </c>
      <c r="F48" s="420">
        <v>2317</v>
      </c>
      <c r="G48" s="421">
        <v>3329</v>
      </c>
    </row>
    <row r="49" spans="1:7" s="6" customFormat="1" ht="11.25">
      <c r="A49" s="355">
        <v>45</v>
      </c>
      <c r="B49" s="42" t="s">
        <v>116</v>
      </c>
      <c r="C49" s="420">
        <v>331</v>
      </c>
      <c r="D49" s="420">
        <v>757</v>
      </c>
      <c r="E49" s="420">
        <v>1211</v>
      </c>
      <c r="F49" s="420">
        <v>1088</v>
      </c>
      <c r="G49" s="421">
        <v>1224</v>
      </c>
    </row>
    <row r="50" spans="1:7" s="6" customFormat="1" ht="11.25">
      <c r="A50" s="355">
        <v>46</v>
      </c>
      <c r="B50" s="42" t="s">
        <v>117</v>
      </c>
      <c r="C50" s="420">
        <v>380</v>
      </c>
      <c r="D50" s="420">
        <v>368</v>
      </c>
      <c r="E50" s="420">
        <v>408</v>
      </c>
      <c r="F50" s="420">
        <v>491</v>
      </c>
      <c r="G50" s="421">
        <v>471</v>
      </c>
    </row>
    <row r="51" spans="1:7" s="6" customFormat="1" ht="11.25">
      <c r="A51" s="355">
        <v>47</v>
      </c>
      <c r="B51" s="42" t="s">
        <v>118</v>
      </c>
      <c r="C51" s="420">
        <v>758</v>
      </c>
      <c r="D51" s="420">
        <v>813</v>
      </c>
      <c r="E51" s="420">
        <v>834</v>
      </c>
      <c r="F51" s="420">
        <v>921</v>
      </c>
      <c r="G51" s="421">
        <v>949</v>
      </c>
    </row>
    <row r="52" spans="1:7" s="6" customFormat="1" ht="11.25">
      <c r="A52" s="355">
        <v>48</v>
      </c>
      <c r="B52" s="42" t="s">
        <v>119</v>
      </c>
      <c r="C52" s="420">
        <v>155</v>
      </c>
      <c r="D52" s="420">
        <v>226</v>
      </c>
      <c r="E52" s="420">
        <v>246</v>
      </c>
      <c r="F52" s="420">
        <v>245</v>
      </c>
      <c r="G52" s="421">
        <v>246</v>
      </c>
    </row>
    <row r="53" spans="1:7" s="6" customFormat="1" ht="11.25">
      <c r="A53" s="355">
        <v>49</v>
      </c>
      <c r="B53" s="42" t="s">
        <v>120</v>
      </c>
      <c r="C53" s="420">
        <v>492</v>
      </c>
      <c r="D53" s="420">
        <v>492</v>
      </c>
      <c r="E53" s="420">
        <v>681</v>
      </c>
      <c r="F53" s="420">
        <v>806</v>
      </c>
      <c r="G53" s="421">
        <v>958</v>
      </c>
    </row>
    <row r="54" spans="1:7" s="6" customFormat="1" ht="11.25">
      <c r="A54" s="355">
        <v>50</v>
      </c>
      <c r="B54" s="42" t="s">
        <v>121</v>
      </c>
      <c r="C54" s="420">
        <v>457</v>
      </c>
      <c r="D54" s="420">
        <v>459</v>
      </c>
      <c r="E54" s="420">
        <v>397</v>
      </c>
      <c r="F54" s="420">
        <v>522</v>
      </c>
      <c r="G54" s="421">
        <v>515</v>
      </c>
    </row>
    <row r="55" spans="1:7" s="6" customFormat="1" ht="11.25">
      <c r="A55" s="355">
        <v>51</v>
      </c>
      <c r="B55" s="42" t="s">
        <v>122</v>
      </c>
      <c r="C55" s="420">
        <v>612</v>
      </c>
      <c r="D55" s="420">
        <v>672</v>
      </c>
      <c r="E55" s="420">
        <v>997</v>
      </c>
      <c r="F55" s="420">
        <v>1347</v>
      </c>
      <c r="G55" s="421">
        <v>1367</v>
      </c>
    </row>
    <row r="56" spans="1:7" s="6" customFormat="1" ht="11.25">
      <c r="A56" s="360">
        <v>52</v>
      </c>
      <c r="B56" s="361" t="s">
        <v>123</v>
      </c>
      <c r="C56" s="424">
        <v>114</v>
      </c>
      <c r="D56" s="424">
        <v>243</v>
      </c>
      <c r="E56" s="424">
        <v>153</v>
      </c>
      <c r="F56" s="424">
        <v>210</v>
      </c>
      <c r="G56" s="425">
        <v>326</v>
      </c>
    </row>
    <row r="57" spans="1:6" s="6" customFormat="1" ht="11.25">
      <c r="A57" s="372"/>
      <c r="B57" s="42"/>
      <c r="C57" s="422"/>
      <c r="D57" s="422"/>
      <c r="E57" s="422"/>
      <c r="F57" s="422"/>
    </row>
    <row r="58" spans="1:6" s="6" customFormat="1" ht="11.25">
      <c r="A58" s="372"/>
      <c r="B58" s="42"/>
      <c r="C58" s="422"/>
      <c r="D58" s="422"/>
      <c r="E58" s="422"/>
      <c r="F58" s="422"/>
    </row>
    <row r="59" spans="1:7" s="6" customFormat="1" ht="27" customHeight="1">
      <c r="A59" s="491" t="s">
        <v>64</v>
      </c>
      <c r="B59" s="492"/>
      <c r="C59" s="67">
        <v>2003</v>
      </c>
      <c r="D59" s="67">
        <v>2004</v>
      </c>
      <c r="E59" s="67">
        <v>2005</v>
      </c>
      <c r="F59" s="67">
        <v>2006</v>
      </c>
      <c r="G59" s="352">
        <v>2007</v>
      </c>
    </row>
    <row r="60" spans="1:7" s="6" customFormat="1" ht="11.25">
      <c r="A60" s="355">
        <v>53</v>
      </c>
      <c r="B60" s="42" t="s">
        <v>125</v>
      </c>
      <c r="C60" s="420">
        <v>27</v>
      </c>
      <c r="D60" s="420">
        <v>27</v>
      </c>
      <c r="E60" s="420">
        <v>70</v>
      </c>
      <c r="F60" s="420">
        <v>70</v>
      </c>
      <c r="G60" s="421">
        <v>104</v>
      </c>
    </row>
    <row r="61" spans="1:7" s="6" customFormat="1" ht="11.25">
      <c r="A61" s="355">
        <v>54</v>
      </c>
      <c r="B61" s="42" t="s">
        <v>126</v>
      </c>
      <c r="C61" s="420">
        <v>893</v>
      </c>
      <c r="D61" s="420">
        <v>996</v>
      </c>
      <c r="E61" s="420">
        <v>1257</v>
      </c>
      <c r="F61" s="420">
        <v>1309</v>
      </c>
      <c r="G61" s="421">
        <v>1483</v>
      </c>
    </row>
    <row r="62" spans="1:7" s="6" customFormat="1" ht="11.25">
      <c r="A62" s="355">
        <v>55</v>
      </c>
      <c r="B62" s="42" t="s">
        <v>127</v>
      </c>
      <c r="C62" s="420">
        <v>22</v>
      </c>
      <c r="D62" s="420">
        <v>333</v>
      </c>
      <c r="E62" s="420">
        <v>331</v>
      </c>
      <c r="F62" s="420">
        <v>289</v>
      </c>
      <c r="G62" s="421">
        <v>263</v>
      </c>
    </row>
    <row r="63" spans="1:7" s="6" customFormat="1" ht="11.25">
      <c r="A63" s="355">
        <v>56</v>
      </c>
      <c r="B63" s="42" t="s">
        <v>128</v>
      </c>
      <c r="C63" s="420">
        <v>289.30123970473835</v>
      </c>
      <c r="D63" s="420">
        <v>627</v>
      </c>
      <c r="E63" s="420">
        <v>722.7376209672401</v>
      </c>
      <c r="F63" s="420">
        <v>643</v>
      </c>
      <c r="G63" s="421">
        <v>958</v>
      </c>
    </row>
    <row r="64" spans="1:7" s="6" customFormat="1" ht="11.25">
      <c r="A64" s="355">
        <v>57</v>
      </c>
      <c r="B64" s="42" t="s">
        <v>129</v>
      </c>
      <c r="C64" s="420">
        <v>732</v>
      </c>
      <c r="D64" s="420">
        <v>908</v>
      </c>
      <c r="E64" s="420">
        <v>1178</v>
      </c>
      <c r="F64" s="420">
        <v>1240</v>
      </c>
      <c r="G64" s="421">
        <v>1411</v>
      </c>
    </row>
    <row r="65" spans="1:7" s="6" customFormat="1" ht="11.25">
      <c r="A65" s="355">
        <v>58</v>
      </c>
      <c r="B65" s="42" t="s">
        <v>130</v>
      </c>
      <c r="C65" s="420">
        <v>40</v>
      </c>
      <c r="D65" s="420">
        <v>40</v>
      </c>
      <c r="E65" s="420">
        <v>40</v>
      </c>
      <c r="F65" s="420">
        <v>40</v>
      </c>
      <c r="G65" s="421">
        <v>40</v>
      </c>
    </row>
    <row r="66" spans="1:7" s="6" customFormat="1" ht="11.25">
      <c r="A66" s="355">
        <v>59</v>
      </c>
      <c r="B66" s="42" t="s">
        <v>131</v>
      </c>
      <c r="C66" s="420">
        <v>1491</v>
      </c>
      <c r="D66" s="420">
        <v>1598</v>
      </c>
      <c r="E66" s="420">
        <v>1956</v>
      </c>
      <c r="F66" s="420">
        <v>2124</v>
      </c>
      <c r="G66" s="421">
        <v>2451</v>
      </c>
    </row>
    <row r="67" spans="1:7" s="6" customFormat="1" ht="11.25">
      <c r="A67" s="355">
        <v>60</v>
      </c>
      <c r="B67" s="42" t="s">
        <v>132</v>
      </c>
      <c r="C67" s="420">
        <v>522</v>
      </c>
      <c r="D67" s="420">
        <v>505</v>
      </c>
      <c r="E67" s="420">
        <v>505</v>
      </c>
      <c r="F67" s="420">
        <v>1084</v>
      </c>
      <c r="G67" s="421">
        <v>671</v>
      </c>
    </row>
    <row r="68" spans="1:7" s="6" customFormat="1" ht="11.25">
      <c r="A68" s="355">
        <v>61</v>
      </c>
      <c r="B68" s="42" t="s">
        <v>133</v>
      </c>
      <c r="C68" s="420">
        <v>175</v>
      </c>
      <c r="D68" s="420">
        <v>217</v>
      </c>
      <c r="E68" s="420">
        <v>205</v>
      </c>
      <c r="F68" s="420">
        <v>255</v>
      </c>
      <c r="G68" s="421">
        <v>185</v>
      </c>
    </row>
    <row r="69" spans="1:7" s="6" customFormat="1" ht="11.25">
      <c r="A69" s="355">
        <v>62</v>
      </c>
      <c r="B69" s="42" t="s">
        <v>134</v>
      </c>
      <c r="C69" s="420">
        <v>416</v>
      </c>
      <c r="D69" s="420">
        <v>664</v>
      </c>
      <c r="E69" s="420">
        <v>971</v>
      </c>
      <c r="F69" s="420">
        <v>1130</v>
      </c>
      <c r="G69" s="421">
        <v>1291</v>
      </c>
    </row>
    <row r="70" spans="1:7" s="6" customFormat="1" ht="11.25">
      <c r="A70" s="355">
        <v>63</v>
      </c>
      <c r="B70" s="42" t="s">
        <v>135</v>
      </c>
      <c r="C70" s="420">
        <v>380</v>
      </c>
      <c r="D70" s="420">
        <v>350</v>
      </c>
      <c r="E70" s="420">
        <v>771</v>
      </c>
      <c r="F70" s="420">
        <v>980</v>
      </c>
      <c r="G70" s="421">
        <v>934</v>
      </c>
    </row>
    <row r="71" spans="1:7" s="6" customFormat="1" ht="11.25">
      <c r="A71" s="355">
        <v>64</v>
      </c>
      <c r="B71" s="42" t="s">
        <v>136</v>
      </c>
      <c r="C71" s="420">
        <v>1168</v>
      </c>
      <c r="D71" s="420">
        <v>1112</v>
      </c>
      <c r="E71" s="420">
        <v>1714</v>
      </c>
      <c r="F71" s="420">
        <v>1790</v>
      </c>
      <c r="G71" s="421">
        <v>1854</v>
      </c>
    </row>
    <row r="72" spans="1:7" s="6" customFormat="1" ht="11.25">
      <c r="A72" s="355">
        <v>65</v>
      </c>
      <c r="B72" s="42" t="s">
        <v>137</v>
      </c>
      <c r="C72" s="420">
        <v>294</v>
      </c>
      <c r="D72" s="420">
        <v>377</v>
      </c>
      <c r="E72" s="420">
        <v>439</v>
      </c>
      <c r="F72" s="420">
        <v>439</v>
      </c>
      <c r="G72" s="421">
        <v>439</v>
      </c>
    </row>
    <row r="73" spans="1:7" s="6" customFormat="1" ht="11.25">
      <c r="A73" s="355">
        <v>66</v>
      </c>
      <c r="B73" s="42" t="s">
        <v>138</v>
      </c>
      <c r="C73" s="420">
        <v>976</v>
      </c>
      <c r="D73" s="420">
        <v>1038</v>
      </c>
      <c r="E73" s="420">
        <v>1120</v>
      </c>
      <c r="F73" s="420">
        <v>1285</v>
      </c>
      <c r="G73" s="421">
        <v>1297</v>
      </c>
    </row>
    <row r="74" spans="1:7" s="6" customFormat="1" ht="11.25">
      <c r="A74" s="355">
        <v>67</v>
      </c>
      <c r="B74" s="42" t="s">
        <v>139</v>
      </c>
      <c r="C74" s="420">
        <v>621</v>
      </c>
      <c r="D74" s="420">
        <v>674</v>
      </c>
      <c r="E74" s="420">
        <v>1181</v>
      </c>
      <c r="F74" s="420">
        <v>1589</v>
      </c>
      <c r="G74" s="421">
        <v>1961</v>
      </c>
    </row>
    <row r="75" spans="1:7" s="6" customFormat="1" ht="11.25">
      <c r="A75" s="355">
        <v>68</v>
      </c>
      <c r="B75" s="42" t="s">
        <v>140</v>
      </c>
      <c r="C75" s="420">
        <v>1759</v>
      </c>
      <c r="D75" s="420">
        <v>1970</v>
      </c>
      <c r="E75" s="420">
        <v>2115</v>
      </c>
      <c r="F75" s="420">
        <v>2261</v>
      </c>
      <c r="G75" s="421">
        <v>2375</v>
      </c>
    </row>
    <row r="76" spans="1:7" s="6" customFormat="1" ht="11.25">
      <c r="A76" s="355">
        <v>69</v>
      </c>
      <c r="B76" s="42" t="s">
        <v>141</v>
      </c>
      <c r="C76" s="420">
        <v>3796</v>
      </c>
      <c r="D76" s="420">
        <v>8156</v>
      </c>
      <c r="E76" s="420">
        <v>8707</v>
      </c>
      <c r="F76" s="420">
        <v>9136</v>
      </c>
      <c r="G76" s="421">
        <v>9136</v>
      </c>
    </row>
    <row r="77" spans="1:7" s="6" customFormat="1" ht="11.25">
      <c r="A77" s="355">
        <v>70</v>
      </c>
      <c r="B77" s="42" t="s">
        <v>142</v>
      </c>
      <c r="C77" s="420">
        <v>289</v>
      </c>
      <c r="D77" s="420">
        <v>305</v>
      </c>
      <c r="E77" s="420">
        <v>348</v>
      </c>
      <c r="F77" s="420">
        <v>398</v>
      </c>
      <c r="G77" s="421">
        <v>398</v>
      </c>
    </row>
    <row r="78" spans="1:7" s="6" customFormat="1" ht="11.25">
      <c r="A78" s="355">
        <v>71</v>
      </c>
      <c r="B78" s="42" t="s">
        <v>143</v>
      </c>
      <c r="C78" s="420">
        <v>789</v>
      </c>
      <c r="D78" s="420">
        <v>674</v>
      </c>
      <c r="E78" s="420">
        <v>729</v>
      </c>
      <c r="F78" s="420">
        <v>819</v>
      </c>
      <c r="G78" s="421">
        <v>877</v>
      </c>
    </row>
    <row r="79" spans="1:7" s="6" customFormat="1" ht="11.25">
      <c r="A79" s="355">
        <v>72</v>
      </c>
      <c r="B79" s="42" t="s">
        <v>144</v>
      </c>
      <c r="C79" s="420">
        <v>84</v>
      </c>
      <c r="D79" s="420">
        <v>79</v>
      </c>
      <c r="E79" s="420">
        <v>278</v>
      </c>
      <c r="F79" s="420">
        <v>327</v>
      </c>
      <c r="G79" s="421">
        <v>369</v>
      </c>
    </row>
    <row r="80" spans="1:7" s="6" customFormat="1" ht="11.25">
      <c r="A80" s="355">
        <v>73</v>
      </c>
      <c r="B80" s="42" t="s">
        <v>145</v>
      </c>
      <c r="C80" s="420">
        <v>756</v>
      </c>
      <c r="D80" s="420">
        <v>917</v>
      </c>
      <c r="E80" s="420">
        <v>1029</v>
      </c>
      <c r="F80" s="420">
        <v>814.0032593924426</v>
      </c>
      <c r="G80" s="421">
        <v>1072</v>
      </c>
    </row>
    <row r="81" spans="1:7" s="6" customFormat="1" ht="11.25">
      <c r="A81" s="355">
        <v>74</v>
      </c>
      <c r="B81" s="42" t="s">
        <v>146</v>
      </c>
      <c r="C81" s="420">
        <v>1619.0349939220132</v>
      </c>
      <c r="D81" s="420">
        <v>1636</v>
      </c>
      <c r="E81" s="420">
        <v>1968</v>
      </c>
      <c r="F81" s="420">
        <v>2280</v>
      </c>
      <c r="G81" s="421">
        <v>3171</v>
      </c>
    </row>
    <row r="82" spans="1:7" s="6" customFormat="1" ht="11.25">
      <c r="A82" s="355">
        <v>75</v>
      </c>
      <c r="B82" s="42" t="s">
        <v>147</v>
      </c>
      <c r="C82" s="420">
        <v>25</v>
      </c>
      <c r="D82" s="420">
        <v>70</v>
      </c>
      <c r="E82" s="420">
        <v>70</v>
      </c>
      <c r="F82" s="420">
        <v>70</v>
      </c>
      <c r="G82" s="421">
        <v>70</v>
      </c>
    </row>
    <row r="83" spans="1:7" s="6" customFormat="1" ht="11.25">
      <c r="A83" s="355">
        <v>76</v>
      </c>
      <c r="B83" s="42" t="s">
        <v>148</v>
      </c>
      <c r="C83" s="420">
        <v>1453</v>
      </c>
      <c r="D83" s="420">
        <v>1539</v>
      </c>
      <c r="E83" s="420">
        <v>1639</v>
      </c>
      <c r="F83" s="420">
        <v>2011</v>
      </c>
      <c r="G83" s="421">
        <v>2095</v>
      </c>
    </row>
    <row r="84" spans="1:7" s="6" customFormat="1" ht="11.25">
      <c r="A84" s="355">
        <v>77</v>
      </c>
      <c r="B84" s="42" t="s">
        <v>149</v>
      </c>
      <c r="C84" s="420">
        <v>809</v>
      </c>
      <c r="D84" s="420">
        <v>809</v>
      </c>
      <c r="E84" s="420">
        <v>1158</v>
      </c>
      <c r="F84" s="420">
        <v>1755</v>
      </c>
      <c r="G84" s="421">
        <v>2002</v>
      </c>
    </row>
    <row r="85" spans="1:7" s="6" customFormat="1" ht="11.25">
      <c r="A85" s="355">
        <v>78</v>
      </c>
      <c r="B85" s="42" t="s">
        <v>150</v>
      </c>
      <c r="C85" s="420">
        <v>1892</v>
      </c>
      <c r="D85" s="420">
        <v>1505</v>
      </c>
      <c r="E85" s="420">
        <v>2534</v>
      </c>
      <c r="F85" s="420">
        <v>2772</v>
      </c>
      <c r="G85" s="421">
        <v>2772</v>
      </c>
    </row>
    <row r="86" spans="1:7" s="6" customFormat="1" ht="11.25">
      <c r="A86" s="355">
        <v>79</v>
      </c>
      <c r="B86" s="42" t="s">
        <v>151</v>
      </c>
      <c r="C86" s="420">
        <v>327</v>
      </c>
      <c r="D86" s="420">
        <v>409</v>
      </c>
      <c r="E86" s="420">
        <v>451</v>
      </c>
      <c r="F86" s="420">
        <v>524</v>
      </c>
      <c r="G86" s="421">
        <v>554</v>
      </c>
    </row>
    <row r="87" spans="1:7" s="6" customFormat="1" ht="11.25">
      <c r="A87" s="355">
        <v>80</v>
      </c>
      <c r="B87" s="42" t="s">
        <v>152</v>
      </c>
      <c r="C87" s="420">
        <v>433</v>
      </c>
      <c r="D87" s="420">
        <v>887</v>
      </c>
      <c r="E87" s="420">
        <v>927</v>
      </c>
      <c r="F87" s="420">
        <v>1063</v>
      </c>
      <c r="G87" s="421">
        <v>1072</v>
      </c>
    </row>
    <row r="88" spans="1:7" s="6" customFormat="1" ht="11.25">
      <c r="A88" s="355">
        <v>81</v>
      </c>
      <c r="B88" s="42" t="s">
        <v>153</v>
      </c>
      <c r="C88" s="420">
        <v>830</v>
      </c>
      <c r="D88" s="420">
        <v>852</v>
      </c>
      <c r="E88" s="420">
        <v>1033</v>
      </c>
      <c r="F88" s="420">
        <v>1196</v>
      </c>
      <c r="G88" s="421">
        <v>1254</v>
      </c>
    </row>
    <row r="89" spans="1:7" s="6" customFormat="1" ht="11.25">
      <c r="A89" s="355">
        <v>82</v>
      </c>
      <c r="B89" s="42" t="s">
        <v>154</v>
      </c>
      <c r="C89" s="420">
        <v>196</v>
      </c>
      <c r="D89" s="420">
        <v>282</v>
      </c>
      <c r="E89" s="420">
        <v>378</v>
      </c>
      <c r="F89" s="420">
        <v>447</v>
      </c>
      <c r="G89" s="421">
        <v>503</v>
      </c>
    </row>
    <row r="90" spans="1:7" s="6" customFormat="1" ht="11.25">
      <c r="A90" s="355">
        <v>83</v>
      </c>
      <c r="B90" s="42" t="s">
        <v>155</v>
      </c>
      <c r="C90" s="420">
        <v>2108</v>
      </c>
      <c r="D90" s="420">
        <v>3789</v>
      </c>
      <c r="E90" s="420">
        <v>3765</v>
      </c>
      <c r="F90" s="420">
        <v>3628</v>
      </c>
      <c r="G90" s="421">
        <v>4114</v>
      </c>
    </row>
    <row r="91" spans="1:7" s="6" customFormat="1" ht="11.25">
      <c r="A91" s="355">
        <v>84</v>
      </c>
      <c r="B91" s="42" t="s">
        <v>156</v>
      </c>
      <c r="C91" s="420">
        <v>1762</v>
      </c>
      <c r="D91" s="420">
        <v>1850</v>
      </c>
      <c r="E91" s="420">
        <v>2006</v>
      </c>
      <c r="F91" s="420">
        <v>2083</v>
      </c>
      <c r="G91" s="421">
        <v>2136</v>
      </c>
    </row>
    <row r="92" spans="1:7" s="6" customFormat="1" ht="11.25">
      <c r="A92" s="355">
        <v>85</v>
      </c>
      <c r="B92" s="42" t="s">
        <v>157</v>
      </c>
      <c r="C92" s="420">
        <v>45</v>
      </c>
      <c r="D92" s="420">
        <v>128</v>
      </c>
      <c r="E92" s="420">
        <v>612</v>
      </c>
      <c r="F92" s="420">
        <v>725</v>
      </c>
      <c r="G92" s="421">
        <v>766</v>
      </c>
    </row>
    <row r="93" spans="1:7" s="6" customFormat="1" ht="11.25">
      <c r="A93" s="355">
        <v>86</v>
      </c>
      <c r="B93" s="42" t="s">
        <v>158</v>
      </c>
      <c r="C93" s="420">
        <v>708</v>
      </c>
      <c r="D93" s="420">
        <v>826</v>
      </c>
      <c r="E93" s="420">
        <v>1078</v>
      </c>
      <c r="F93" s="420">
        <v>1160</v>
      </c>
      <c r="G93" s="421">
        <v>1259</v>
      </c>
    </row>
    <row r="94" spans="1:7" s="6" customFormat="1" ht="11.25">
      <c r="A94" s="355">
        <v>87</v>
      </c>
      <c r="B94" s="42" t="s">
        <v>159</v>
      </c>
      <c r="C94" s="420">
        <v>556</v>
      </c>
      <c r="D94" s="420">
        <v>654</v>
      </c>
      <c r="E94" s="420">
        <v>660</v>
      </c>
      <c r="F94" s="420">
        <v>1140</v>
      </c>
      <c r="G94" s="421">
        <v>1166</v>
      </c>
    </row>
    <row r="95" spans="1:7" s="6" customFormat="1" ht="11.25">
      <c r="A95" s="355">
        <v>88</v>
      </c>
      <c r="B95" s="42" t="s">
        <v>160</v>
      </c>
      <c r="C95" s="420">
        <v>490</v>
      </c>
      <c r="D95" s="420">
        <v>541</v>
      </c>
      <c r="E95" s="420">
        <v>552</v>
      </c>
      <c r="F95" s="420">
        <v>562</v>
      </c>
      <c r="G95" s="421">
        <v>595</v>
      </c>
    </row>
    <row r="96" spans="1:7" s="6" customFormat="1" ht="11.25">
      <c r="A96" s="355">
        <v>89</v>
      </c>
      <c r="B96" s="42" t="s">
        <v>161</v>
      </c>
      <c r="C96" s="420">
        <v>229</v>
      </c>
      <c r="D96" s="420">
        <v>274</v>
      </c>
      <c r="E96" s="420">
        <v>289</v>
      </c>
      <c r="F96" s="420">
        <v>353</v>
      </c>
      <c r="G96" s="421">
        <v>484</v>
      </c>
    </row>
    <row r="97" spans="1:7" s="6" customFormat="1" ht="11.25">
      <c r="A97" s="355">
        <v>90</v>
      </c>
      <c r="B97" s="42" t="s">
        <v>162</v>
      </c>
      <c r="C97" s="420">
        <v>105</v>
      </c>
      <c r="D97" s="420">
        <v>40</v>
      </c>
      <c r="E97" s="420">
        <v>40</v>
      </c>
      <c r="F97" s="420">
        <v>40</v>
      </c>
      <c r="G97" s="421">
        <v>161</v>
      </c>
    </row>
    <row r="98" spans="1:7" s="6" customFormat="1" ht="11.25">
      <c r="A98" s="355">
        <v>91</v>
      </c>
      <c r="B98" s="42" t="s">
        <v>163</v>
      </c>
      <c r="C98" s="420">
        <v>685</v>
      </c>
      <c r="D98" s="420">
        <v>860</v>
      </c>
      <c r="E98" s="420">
        <v>1108</v>
      </c>
      <c r="F98" s="420">
        <v>1330</v>
      </c>
      <c r="G98" s="421">
        <v>1704</v>
      </c>
    </row>
    <row r="99" spans="1:7" s="6" customFormat="1" ht="11.25">
      <c r="A99" s="355">
        <v>92</v>
      </c>
      <c r="B99" s="42" t="s">
        <v>164</v>
      </c>
      <c r="C99" s="420">
        <v>2322.1201481099474</v>
      </c>
      <c r="D99" s="420">
        <v>3415</v>
      </c>
      <c r="E99" s="420">
        <v>3398</v>
      </c>
      <c r="F99" s="420">
        <v>4795</v>
      </c>
      <c r="G99" s="421">
        <v>6028</v>
      </c>
    </row>
    <row r="100" spans="1:7" s="6" customFormat="1" ht="11.25">
      <c r="A100" s="355">
        <v>93</v>
      </c>
      <c r="B100" s="42" t="s">
        <v>165</v>
      </c>
      <c r="C100" s="420">
        <v>1035</v>
      </c>
      <c r="D100" s="420">
        <v>1948</v>
      </c>
      <c r="E100" s="420">
        <v>2290</v>
      </c>
      <c r="F100" s="420">
        <v>2862</v>
      </c>
      <c r="G100" s="421">
        <v>3376</v>
      </c>
    </row>
    <row r="101" spans="1:7" s="6" customFormat="1" ht="11.25">
      <c r="A101" s="355">
        <v>94</v>
      </c>
      <c r="B101" s="42" t="s">
        <v>166</v>
      </c>
      <c r="C101" s="420">
        <v>857</v>
      </c>
      <c r="D101" s="420">
        <v>944</v>
      </c>
      <c r="E101" s="420">
        <v>1137</v>
      </c>
      <c r="F101" s="420">
        <v>766</v>
      </c>
      <c r="G101" s="421">
        <v>2192</v>
      </c>
    </row>
    <row r="102" spans="1:7" s="6" customFormat="1" ht="11.25">
      <c r="A102" s="360">
        <v>95</v>
      </c>
      <c r="B102" s="361" t="s">
        <v>167</v>
      </c>
      <c r="C102" s="424">
        <v>550</v>
      </c>
      <c r="D102" s="424">
        <v>615</v>
      </c>
      <c r="E102" s="424">
        <v>908</v>
      </c>
      <c r="F102" s="424">
        <v>1297</v>
      </c>
      <c r="G102" s="425">
        <v>1504</v>
      </c>
    </row>
    <row r="103" spans="1:7" s="6" customFormat="1" ht="11.25">
      <c r="A103" s="355">
        <v>971</v>
      </c>
      <c r="B103" s="42" t="s">
        <v>168</v>
      </c>
      <c r="C103" s="420">
        <v>8</v>
      </c>
      <c r="D103" s="420">
        <v>20</v>
      </c>
      <c r="E103" s="420">
        <v>20</v>
      </c>
      <c r="F103" s="420">
        <v>20</v>
      </c>
      <c r="G103" s="421">
        <v>0</v>
      </c>
    </row>
    <row r="104" spans="1:7" s="6" customFormat="1" ht="11.25">
      <c r="A104" s="355">
        <v>972</v>
      </c>
      <c r="B104" s="42" t="s">
        <v>169</v>
      </c>
      <c r="C104" s="420">
        <v>95</v>
      </c>
      <c r="D104" s="420">
        <v>130</v>
      </c>
      <c r="E104" s="420">
        <v>115</v>
      </c>
      <c r="F104" s="420">
        <v>525</v>
      </c>
      <c r="G104" s="421">
        <v>555</v>
      </c>
    </row>
    <row r="105" spans="1:7" s="6" customFormat="1" ht="11.25">
      <c r="A105" s="355">
        <v>973</v>
      </c>
      <c r="B105" s="42" t="s">
        <v>170</v>
      </c>
      <c r="C105" s="420">
        <v>445</v>
      </c>
      <c r="D105" s="420">
        <v>445</v>
      </c>
      <c r="E105" s="420">
        <v>445</v>
      </c>
      <c r="F105" s="420">
        <v>465</v>
      </c>
      <c r="G105" s="421">
        <v>564</v>
      </c>
    </row>
    <row r="106" spans="1:7" s="6" customFormat="1" ht="11.25">
      <c r="A106" s="360">
        <v>974</v>
      </c>
      <c r="B106" s="361" t="s">
        <v>171</v>
      </c>
      <c r="C106" s="424">
        <v>22</v>
      </c>
      <c r="D106" s="424">
        <v>0</v>
      </c>
      <c r="E106" s="424">
        <v>20</v>
      </c>
      <c r="F106" s="424">
        <v>155</v>
      </c>
      <c r="G106" s="425">
        <v>344</v>
      </c>
    </row>
    <row r="107" spans="1:7" s="6" customFormat="1" ht="11.25">
      <c r="A107" s="372"/>
      <c r="B107" s="42"/>
      <c r="C107" s="422"/>
      <c r="D107" s="422"/>
      <c r="E107" s="422"/>
      <c r="F107" s="422"/>
      <c r="G107" s="422"/>
    </row>
    <row r="108" spans="1:7" s="6" customFormat="1" ht="11.25">
      <c r="A108" s="430" t="s">
        <v>232</v>
      </c>
      <c r="B108" s="427"/>
      <c r="C108" s="428">
        <f>SUM(C4:C56)+SUM(C60:C102)</f>
        <v>74435.49952297461</v>
      </c>
      <c r="D108" s="428">
        <f>SUM(D4:D56)+SUM(D60:D102)</f>
        <v>89362</v>
      </c>
      <c r="E108" s="428">
        <f>SUM(E4:E56)+SUM(E60:E102)</f>
        <v>108963.74485739783</v>
      </c>
      <c r="F108" s="428">
        <f>SUM(F4:F56)+SUM(F60:F102)</f>
        <v>121776.00325939244</v>
      </c>
      <c r="G108" s="429">
        <f>SUM(G4:G56)+SUM(G60:G102)</f>
        <v>136591</v>
      </c>
    </row>
    <row r="109" spans="1:7" s="6" customFormat="1" ht="11.25">
      <c r="A109" s="13" t="s">
        <v>233</v>
      </c>
      <c r="B109" s="42"/>
      <c r="C109" s="420">
        <f>SUM(C103:C106)</f>
        <v>570</v>
      </c>
      <c r="D109" s="420">
        <f>SUM(D103:D106)</f>
        <v>595</v>
      </c>
      <c r="E109" s="420">
        <f>SUM(E103:E106)</f>
        <v>600</v>
      </c>
      <c r="F109" s="420">
        <f>SUM(F103:F106)</f>
        <v>1165</v>
      </c>
      <c r="G109" s="421">
        <f>SUM(G103:G106)</f>
        <v>1463</v>
      </c>
    </row>
    <row r="110" spans="1:7" s="6" customFormat="1" ht="11.25">
      <c r="A110" s="432" t="s">
        <v>234</v>
      </c>
      <c r="B110" s="361"/>
      <c r="C110" s="424">
        <f>SUM(C108:C109)</f>
        <v>75005.49952297461</v>
      </c>
      <c r="D110" s="424">
        <f>SUM(D108:D109)</f>
        <v>89957</v>
      </c>
      <c r="E110" s="424">
        <f>SUM(E108:E109)</f>
        <v>109563.74485739783</v>
      </c>
      <c r="F110" s="424">
        <f>SUM(F108:F109)</f>
        <v>122941.00325939244</v>
      </c>
      <c r="G110" s="425">
        <f>SUM(G108:G109)</f>
        <v>138054</v>
      </c>
    </row>
    <row r="111" spans="1:6" s="6" customFormat="1" ht="11.25">
      <c r="A111" s="42"/>
      <c r="B111" s="42"/>
      <c r="C111" s="438"/>
      <c r="D111" s="438"/>
      <c r="E111" s="438"/>
      <c r="F111" s="438"/>
    </row>
    <row r="112" spans="3:6" s="6" customFormat="1" ht="11.25">
      <c r="C112" s="433"/>
      <c r="D112" s="433"/>
      <c r="E112" s="433"/>
      <c r="F112" s="433"/>
    </row>
  </sheetData>
  <sheetProtection/>
  <mergeCells count="2">
    <mergeCell ref="A3:B3"/>
    <mergeCell ref="A59:B59"/>
  </mergeCells>
  <printOptions/>
  <pageMargins left="0.31" right="0.787401575" top="0.984251969" bottom="0.984251969" header="0.4921259845" footer="0.4921259845"/>
  <pageSetup horizontalDpi="600" verticalDpi="600" orientation="landscape" paperSize="9" r:id="rId1"/>
  <ignoredErrors>
    <ignoredError sqref="C108:H10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:F2"/>
    </sheetView>
  </sheetViews>
  <sheetFormatPr defaultColWidth="11.421875" defaultRowHeight="12.75"/>
  <cols>
    <col min="1" max="1" width="25.57421875" style="2" customWidth="1"/>
    <col min="2" max="6" width="10.421875" style="2" customWidth="1"/>
    <col min="7" max="7" width="8.28125" style="2" customWidth="1"/>
    <col min="8" max="16384" width="11.421875" style="2" customWidth="1"/>
  </cols>
  <sheetData>
    <row r="1" spans="1:7" ht="14.25" customHeight="1">
      <c r="A1" s="484" t="s">
        <v>55</v>
      </c>
      <c r="B1" s="484"/>
      <c r="C1" s="484"/>
      <c r="D1" s="484"/>
      <c r="E1" s="484"/>
      <c r="F1" s="484"/>
      <c r="G1" s="3"/>
    </row>
    <row r="2" spans="1:7" ht="12" customHeight="1">
      <c r="A2" s="484"/>
      <c r="B2" s="484"/>
      <c r="C2" s="484"/>
      <c r="D2" s="484"/>
      <c r="E2" s="484"/>
      <c r="F2" s="484"/>
      <c r="G2" s="3"/>
    </row>
    <row r="3" spans="1:7" ht="11.25">
      <c r="A3" s="1"/>
      <c r="B3" s="1"/>
      <c r="C3" s="1"/>
      <c r="D3" s="1"/>
      <c r="E3" s="1"/>
      <c r="F3" s="81"/>
      <c r="G3" s="81"/>
    </row>
    <row r="4" spans="1:7" ht="16.5" customHeight="1">
      <c r="A4" s="485" t="s">
        <v>21</v>
      </c>
      <c r="B4" s="485" t="s">
        <v>23</v>
      </c>
      <c r="C4" s="485"/>
      <c r="D4" s="485"/>
      <c r="E4" s="485"/>
      <c r="F4" s="485"/>
      <c r="G4" s="81"/>
    </row>
    <row r="5" spans="1:7" ht="27" customHeight="1">
      <c r="A5" s="488"/>
      <c r="B5" s="30" t="s">
        <v>24</v>
      </c>
      <c r="C5" s="30" t="s">
        <v>25</v>
      </c>
      <c r="D5" s="30" t="s">
        <v>26</v>
      </c>
      <c r="E5" s="30" t="s">
        <v>27</v>
      </c>
      <c r="F5" s="30" t="s">
        <v>18</v>
      </c>
      <c r="G5" s="4"/>
    </row>
    <row r="6" spans="1:7" s="6" customFormat="1" ht="16.5" customHeight="1">
      <c r="A6" s="62" t="s">
        <v>11</v>
      </c>
      <c r="B6" s="27">
        <v>54.38863521055302</v>
      </c>
      <c r="C6" s="27">
        <v>18.442415017757483</v>
      </c>
      <c r="D6" s="27">
        <v>16.641298833079652</v>
      </c>
      <c r="E6" s="27">
        <v>10.527650938609842</v>
      </c>
      <c r="F6" s="27">
        <v>100</v>
      </c>
      <c r="G6" s="82"/>
    </row>
    <row r="7" spans="1:8" s="6" customFormat="1" ht="13.5" customHeight="1">
      <c r="A7" s="62" t="s">
        <v>28</v>
      </c>
      <c r="B7" s="22">
        <v>21.940700808625337</v>
      </c>
      <c r="C7" s="22">
        <v>24.582210242587603</v>
      </c>
      <c r="D7" s="22">
        <v>32.668463611859835</v>
      </c>
      <c r="E7" s="22">
        <v>20.808625336927225</v>
      </c>
      <c r="F7" s="22">
        <v>100</v>
      </c>
      <c r="G7" s="82"/>
      <c r="H7" s="83"/>
    </row>
    <row r="8" spans="1:8" s="6" customFormat="1" ht="13.5" customHeight="1">
      <c r="A8" s="86" t="s">
        <v>41</v>
      </c>
      <c r="B8" s="21">
        <v>15.320512820512821</v>
      </c>
      <c r="C8" s="21">
        <v>26.666666666666668</v>
      </c>
      <c r="D8" s="21">
        <v>35.19230769230769</v>
      </c>
      <c r="E8" s="21">
        <v>22.82051282051282</v>
      </c>
      <c r="F8" s="21">
        <v>100</v>
      </c>
      <c r="G8" s="82"/>
      <c r="H8" s="38"/>
    </row>
    <row r="9" spans="1:8" s="6" customFormat="1" ht="13.5" customHeight="1">
      <c r="A9" s="86" t="s">
        <v>13</v>
      </c>
      <c r="B9" s="21">
        <v>13.986013986013987</v>
      </c>
      <c r="C9" s="21">
        <v>23.776223776223777</v>
      </c>
      <c r="D9" s="21">
        <v>39.86013986013986</v>
      </c>
      <c r="E9" s="21">
        <v>22.377622377622377</v>
      </c>
      <c r="F9" s="21">
        <v>100</v>
      </c>
      <c r="G9" s="82"/>
      <c r="H9" s="38"/>
    </row>
    <row r="10" spans="1:8" s="6" customFormat="1" ht="13.5" customHeight="1">
      <c r="A10" s="86" t="s">
        <v>14</v>
      </c>
      <c r="B10" s="21">
        <v>95.95375722543352</v>
      </c>
      <c r="C10" s="21">
        <v>4.046242774566474</v>
      </c>
      <c r="D10" s="21">
        <v>0</v>
      </c>
      <c r="E10" s="21">
        <v>0</v>
      </c>
      <c r="F10" s="21">
        <v>100</v>
      </c>
      <c r="G10" s="82"/>
      <c r="H10" s="38"/>
    </row>
    <row r="11" spans="1:8" s="6" customFormat="1" ht="13.5" customHeight="1">
      <c r="A11" s="62" t="s">
        <v>47</v>
      </c>
      <c r="B11" s="22">
        <v>87.44137571651902</v>
      </c>
      <c r="C11" s="22">
        <v>11.67274622199062</v>
      </c>
      <c r="D11" s="22">
        <v>0.8858780614903595</v>
      </c>
      <c r="E11" s="22">
        <v>0</v>
      </c>
      <c r="F11" s="22">
        <v>100</v>
      </c>
      <c r="G11" s="82"/>
      <c r="H11" s="83"/>
    </row>
    <row r="12" spans="1:8" s="6" customFormat="1" ht="13.5" customHeight="1">
      <c r="A12" s="61" t="s">
        <v>41</v>
      </c>
      <c r="B12" s="21">
        <v>86.88524590163934</v>
      </c>
      <c r="C12" s="21">
        <v>12.185792349726777</v>
      </c>
      <c r="D12" s="21">
        <v>0.9289617486338797</v>
      </c>
      <c r="E12" s="21">
        <v>0</v>
      </c>
      <c r="F12" s="21">
        <v>100</v>
      </c>
      <c r="G12" s="82"/>
      <c r="H12" s="38"/>
    </row>
    <row r="13" spans="1:8" s="6" customFormat="1" ht="13.5" customHeight="1">
      <c r="A13" s="61" t="s">
        <v>14</v>
      </c>
      <c r="B13" s="21">
        <v>98.87640449438202</v>
      </c>
      <c r="C13" s="21">
        <v>1.1235955056179776</v>
      </c>
      <c r="D13" s="21">
        <v>0</v>
      </c>
      <c r="E13" s="21">
        <v>0</v>
      </c>
      <c r="F13" s="21">
        <v>100</v>
      </c>
      <c r="G13" s="82"/>
      <c r="H13" s="38"/>
    </row>
    <row r="14" spans="1:8" s="6" customFormat="1" ht="13.5" customHeight="1">
      <c r="A14" s="62" t="s">
        <v>1</v>
      </c>
      <c r="B14" s="22">
        <v>35.11904761904761</v>
      </c>
      <c r="C14" s="22">
        <v>27.976190476190478</v>
      </c>
      <c r="D14" s="22">
        <v>19.642857142857142</v>
      </c>
      <c r="E14" s="22">
        <v>17.261904761904763</v>
      </c>
      <c r="F14" s="22">
        <v>100</v>
      </c>
      <c r="G14" s="82"/>
      <c r="H14" s="83"/>
    </row>
    <row r="15" spans="1:8" s="6" customFormat="1" ht="16.5" customHeight="1">
      <c r="A15" s="87" t="s">
        <v>10</v>
      </c>
      <c r="B15" s="88">
        <v>45.8777633289987</v>
      </c>
      <c r="C15" s="88">
        <v>37.08712613784135</v>
      </c>
      <c r="D15" s="88">
        <v>10.741222366710012</v>
      </c>
      <c r="E15" s="88">
        <v>6.293888166449935</v>
      </c>
      <c r="F15" s="88">
        <v>100</v>
      </c>
      <c r="G15" s="82"/>
      <c r="H15" s="83"/>
    </row>
    <row r="16" spans="1:8" s="6" customFormat="1" ht="13.5" customHeight="1">
      <c r="A16" s="86" t="s">
        <v>41</v>
      </c>
      <c r="B16" s="21">
        <v>46.14681693572952</v>
      </c>
      <c r="C16" s="21">
        <v>39.080109655802616</v>
      </c>
      <c r="D16" s="21">
        <v>10.356381358513554</v>
      </c>
      <c r="E16" s="21">
        <v>4.41669204995431</v>
      </c>
      <c r="F16" s="21">
        <v>100</v>
      </c>
      <c r="G16" s="82"/>
      <c r="H16" s="38"/>
    </row>
    <row r="17" spans="1:8" s="6" customFormat="1" ht="13.5" customHeight="1">
      <c r="A17" s="86" t="s">
        <v>13</v>
      </c>
      <c r="B17" s="21">
        <v>21.428571428571427</v>
      </c>
      <c r="C17" s="21">
        <v>50</v>
      </c>
      <c r="D17" s="21">
        <v>19.047619047619047</v>
      </c>
      <c r="E17" s="21">
        <v>9.523809523809524</v>
      </c>
      <c r="F17" s="21">
        <v>100</v>
      </c>
      <c r="G17" s="82"/>
      <c r="H17" s="38"/>
    </row>
    <row r="18" spans="1:8" s="6" customFormat="1" ht="13.5" customHeight="1">
      <c r="A18" s="86" t="s">
        <v>14</v>
      </c>
      <c r="B18" s="21">
        <v>82.14285714285714</v>
      </c>
      <c r="C18" s="21">
        <v>16.071428571428573</v>
      </c>
      <c r="D18" s="21">
        <v>1.7857142857142856</v>
      </c>
      <c r="E18" s="21">
        <v>0</v>
      </c>
      <c r="F18" s="21">
        <v>100</v>
      </c>
      <c r="G18" s="82"/>
      <c r="H18" s="38"/>
    </row>
    <row r="19" spans="1:8" s="6" customFormat="1" ht="13.5" customHeight="1">
      <c r="A19" s="89" t="s">
        <v>15</v>
      </c>
      <c r="B19" s="90">
        <v>4.166666666666666</v>
      </c>
      <c r="C19" s="90">
        <v>32.083333333333336</v>
      </c>
      <c r="D19" s="90">
        <v>25</v>
      </c>
      <c r="E19" s="90">
        <v>38.75</v>
      </c>
      <c r="F19" s="90">
        <v>100</v>
      </c>
      <c r="G19" s="82"/>
      <c r="H19" s="38"/>
    </row>
    <row r="20" spans="1:8" s="6" customFormat="1" ht="15" customHeight="1">
      <c r="A20" s="72" t="s">
        <v>42</v>
      </c>
      <c r="B20" s="25">
        <v>7.800312012480499</v>
      </c>
      <c r="C20" s="25">
        <v>26.98907956318253</v>
      </c>
      <c r="D20" s="25">
        <v>25.429017160686428</v>
      </c>
      <c r="E20" s="25">
        <v>39.78159126365055</v>
      </c>
      <c r="F20" s="25">
        <v>100</v>
      </c>
      <c r="G20" s="82"/>
      <c r="H20" s="83"/>
    </row>
    <row r="21" spans="1:7" ht="13.5" customHeight="1">
      <c r="A21" s="84" t="s">
        <v>52</v>
      </c>
      <c r="B21" s="10"/>
      <c r="C21" s="10"/>
      <c r="D21" s="10"/>
      <c r="E21" s="10"/>
      <c r="F21" s="11"/>
      <c r="G21" s="8"/>
    </row>
    <row r="22" spans="1:7" ht="11.25">
      <c r="A22" s="2" t="s">
        <v>54</v>
      </c>
      <c r="G22" s="8"/>
    </row>
  </sheetData>
  <sheetProtection/>
  <mergeCells count="3">
    <mergeCell ref="B4:F4"/>
    <mergeCell ref="A4:A5"/>
    <mergeCell ref="A1:F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8515625" style="2" customWidth="1"/>
    <col min="2" max="2" width="19.8515625" style="2" customWidth="1"/>
    <col min="3" max="6" width="9.57421875" style="417" customWidth="1"/>
    <col min="7" max="7" width="9.57421875" style="2" customWidth="1"/>
    <col min="8" max="16384" width="11.421875" style="2" customWidth="1"/>
  </cols>
  <sheetData>
    <row r="1" spans="1:2" ht="11.25">
      <c r="A1" s="416" t="s">
        <v>239</v>
      </c>
      <c r="B1" s="46"/>
    </row>
    <row r="2" spans="1:6" s="418" customFormat="1" ht="13.5" customHeight="1">
      <c r="A2" s="416"/>
      <c r="C2" s="417"/>
      <c r="D2" s="417"/>
      <c r="E2" s="417"/>
      <c r="F2" s="417"/>
    </row>
    <row r="3" spans="1:7" s="6" customFormat="1" ht="27" customHeight="1">
      <c r="A3" s="617" t="s">
        <v>64</v>
      </c>
      <c r="B3" s="491"/>
      <c r="C3" s="67">
        <v>2003</v>
      </c>
      <c r="D3" s="67">
        <v>2004</v>
      </c>
      <c r="E3" s="67">
        <v>2005</v>
      </c>
      <c r="F3" s="67">
        <v>2006</v>
      </c>
      <c r="G3" s="352">
        <v>2007</v>
      </c>
    </row>
    <row r="4" spans="1:7" s="6" customFormat="1" ht="11.25">
      <c r="A4" s="355">
        <v>1</v>
      </c>
      <c r="B4" s="42" t="s">
        <v>69</v>
      </c>
      <c r="C4" s="420">
        <v>262</v>
      </c>
      <c r="D4" s="420">
        <v>250</v>
      </c>
      <c r="E4" s="420">
        <v>225</v>
      </c>
      <c r="F4" s="420">
        <v>217</v>
      </c>
      <c r="G4" s="421">
        <v>220</v>
      </c>
    </row>
    <row r="5" spans="1:7" s="6" customFormat="1" ht="11.25">
      <c r="A5" s="355">
        <v>2</v>
      </c>
      <c r="B5" s="42" t="s">
        <v>70</v>
      </c>
      <c r="C5" s="420">
        <v>263</v>
      </c>
      <c r="D5" s="420">
        <v>272</v>
      </c>
      <c r="E5" s="420">
        <v>281</v>
      </c>
      <c r="F5" s="420">
        <v>281</v>
      </c>
      <c r="G5" s="421">
        <v>270</v>
      </c>
    </row>
    <row r="6" spans="1:7" s="6" customFormat="1" ht="11.25">
      <c r="A6" s="355">
        <v>3</v>
      </c>
      <c r="B6" s="42" t="s">
        <v>71</v>
      </c>
      <c r="C6" s="420">
        <v>285</v>
      </c>
      <c r="D6" s="420">
        <v>265</v>
      </c>
      <c r="E6" s="420">
        <v>283</v>
      </c>
      <c r="F6" s="420">
        <v>268</v>
      </c>
      <c r="G6" s="421">
        <v>251</v>
      </c>
    </row>
    <row r="7" spans="1:7" s="6" customFormat="1" ht="11.25">
      <c r="A7" s="355">
        <v>4</v>
      </c>
      <c r="B7" s="42" t="s">
        <v>72</v>
      </c>
      <c r="C7" s="420">
        <v>27</v>
      </c>
      <c r="D7" s="420">
        <v>40</v>
      </c>
      <c r="E7" s="420">
        <v>31</v>
      </c>
      <c r="F7" s="420">
        <v>33</v>
      </c>
      <c r="G7" s="421">
        <v>61</v>
      </c>
    </row>
    <row r="8" spans="1:7" s="6" customFormat="1" ht="11.25">
      <c r="A8" s="355">
        <v>5</v>
      </c>
      <c r="B8" s="42" t="s">
        <v>73</v>
      </c>
      <c r="C8" s="420">
        <v>90</v>
      </c>
      <c r="D8" s="420">
        <v>89</v>
      </c>
      <c r="E8" s="420">
        <v>90</v>
      </c>
      <c r="F8" s="420">
        <v>90</v>
      </c>
      <c r="G8" s="421">
        <v>90</v>
      </c>
    </row>
    <row r="9" spans="1:7" s="6" customFormat="1" ht="11.25">
      <c r="A9" s="355">
        <v>6</v>
      </c>
      <c r="B9" s="42" t="s">
        <v>74</v>
      </c>
      <c r="C9" s="420">
        <v>1280</v>
      </c>
      <c r="D9" s="420">
        <v>1280</v>
      </c>
      <c r="E9" s="420">
        <v>1288</v>
      </c>
      <c r="F9" s="420">
        <v>1274</v>
      </c>
      <c r="G9" s="421">
        <v>1257</v>
      </c>
    </row>
    <row r="10" spans="1:7" s="6" customFormat="1" ht="11.25">
      <c r="A10" s="355">
        <v>7</v>
      </c>
      <c r="B10" s="42" t="s">
        <v>75</v>
      </c>
      <c r="C10" s="420">
        <v>101</v>
      </c>
      <c r="D10" s="420">
        <v>100</v>
      </c>
      <c r="E10" s="420">
        <v>101</v>
      </c>
      <c r="F10" s="420">
        <v>100</v>
      </c>
      <c r="G10" s="421">
        <v>100</v>
      </c>
    </row>
    <row r="11" spans="1:7" s="6" customFormat="1" ht="11.25">
      <c r="A11" s="355">
        <v>8</v>
      </c>
      <c r="B11" s="42" t="s">
        <v>76</v>
      </c>
      <c r="C11" s="420">
        <v>116</v>
      </c>
      <c r="D11" s="420">
        <v>114</v>
      </c>
      <c r="E11" s="420">
        <v>147</v>
      </c>
      <c r="F11" s="420">
        <v>120</v>
      </c>
      <c r="G11" s="421">
        <v>119</v>
      </c>
    </row>
    <row r="12" spans="1:7" s="6" customFormat="1" ht="11.25">
      <c r="A12" s="355">
        <v>9</v>
      </c>
      <c r="B12" s="42" t="s">
        <v>77</v>
      </c>
      <c r="C12" s="420">
        <v>265</v>
      </c>
      <c r="D12" s="420">
        <v>254</v>
      </c>
      <c r="E12" s="420">
        <v>234</v>
      </c>
      <c r="F12" s="420">
        <v>254</v>
      </c>
      <c r="G12" s="421">
        <v>254</v>
      </c>
    </row>
    <row r="13" spans="1:7" s="6" customFormat="1" ht="11.25">
      <c r="A13" s="355">
        <v>10</v>
      </c>
      <c r="B13" s="42" t="s">
        <v>78</v>
      </c>
      <c r="C13" s="420">
        <v>348</v>
      </c>
      <c r="D13" s="420">
        <v>330</v>
      </c>
      <c r="E13" s="420">
        <v>229</v>
      </c>
      <c r="F13" s="420">
        <v>306</v>
      </c>
      <c r="G13" s="421">
        <v>306</v>
      </c>
    </row>
    <row r="14" spans="1:7" s="6" customFormat="1" ht="11.25">
      <c r="A14" s="355">
        <v>11</v>
      </c>
      <c r="B14" s="42" t="s">
        <v>79</v>
      </c>
      <c r="C14" s="420">
        <v>118</v>
      </c>
      <c r="D14" s="420">
        <v>122</v>
      </c>
      <c r="E14" s="420">
        <v>107</v>
      </c>
      <c r="F14" s="420">
        <v>103</v>
      </c>
      <c r="G14" s="421">
        <v>102</v>
      </c>
    </row>
    <row r="15" spans="1:7" s="6" customFormat="1" ht="11.25">
      <c r="A15" s="355">
        <v>12</v>
      </c>
      <c r="B15" s="42" t="s">
        <v>80</v>
      </c>
      <c r="C15" s="420">
        <v>210</v>
      </c>
      <c r="D15" s="420">
        <v>180</v>
      </c>
      <c r="E15" s="420">
        <v>117</v>
      </c>
      <c r="F15" s="420">
        <v>180</v>
      </c>
      <c r="G15" s="421">
        <v>130</v>
      </c>
    </row>
    <row r="16" spans="1:7" s="6" customFormat="1" ht="11.25">
      <c r="A16" s="355">
        <v>13</v>
      </c>
      <c r="B16" s="42" t="s">
        <v>81</v>
      </c>
      <c r="C16" s="420">
        <v>2539</v>
      </c>
      <c r="D16" s="420">
        <v>2621</v>
      </c>
      <c r="E16" s="420">
        <v>2164</v>
      </c>
      <c r="F16" s="420">
        <v>1998</v>
      </c>
      <c r="G16" s="421">
        <v>1804</v>
      </c>
    </row>
    <row r="17" spans="1:7" s="6" customFormat="1" ht="11.25">
      <c r="A17" s="355">
        <v>14</v>
      </c>
      <c r="B17" s="42" t="s">
        <v>82</v>
      </c>
      <c r="C17" s="420">
        <v>347</v>
      </c>
      <c r="D17" s="420">
        <v>333</v>
      </c>
      <c r="E17" s="420">
        <v>380</v>
      </c>
      <c r="F17" s="420">
        <v>384</v>
      </c>
      <c r="G17" s="421">
        <v>384</v>
      </c>
    </row>
    <row r="18" spans="1:7" s="6" customFormat="1" ht="11.25">
      <c r="A18" s="355">
        <v>15</v>
      </c>
      <c r="B18" s="42" t="s">
        <v>83</v>
      </c>
      <c r="C18" s="420">
        <v>102</v>
      </c>
      <c r="D18" s="420">
        <v>94</v>
      </c>
      <c r="E18" s="420">
        <v>82</v>
      </c>
      <c r="F18" s="420">
        <v>90</v>
      </c>
      <c r="G18" s="421">
        <v>70</v>
      </c>
    </row>
    <row r="19" spans="1:7" s="6" customFormat="1" ht="11.25">
      <c r="A19" s="355">
        <v>16</v>
      </c>
      <c r="B19" s="42" t="s">
        <v>84</v>
      </c>
      <c r="C19" s="420">
        <v>363</v>
      </c>
      <c r="D19" s="420">
        <v>364</v>
      </c>
      <c r="E19" s="420">
        <v>357</v>
      </c>
      <c r="F19" s="420">
        <v>359</v>
      </c>
      <c r="G19" s="421">
        <v>372</v>
      </c>
    </row>
    <row r="20" spans="1:7" s="6" customFormat="1" ht="11.25">
      <c r="A20" s="355">
        <v>17</v>
      </c>
      <c r="B20" s="42" t="s">
        <v>85</v>
      </c>
      <c r="C20" s="420">
        <v>289</v>
      </c>
      <c r="D20" s="420">
        <v>286</v>
      </c>
      <c r="E20" s="420">
        <v>289</v>
      </c>
      <c r="F20" s="420">
        <v>286</v>
      </c>
      <c r="G20" s="421">
        <v>279</v>
      </c>
    </row>
    <row r="21" spans="1:7" s="6" customFormat="1" ht="11.25">
      <c r="A21" s="355">
        <v>18</v>
      </c>
      <c r="B21" s="42" t="s">
        <v>86</v>
      </c>
      <c r="C21" s="420">
        <v>52</v>
      </c>
      <c r="D21" s="420">
        <v>52</v>
      </c>
      <c r="E21" s="420">
        <v>54</v>
      </c>
      <c r="F21" s="420">
        <v>51</v>
      </c>
      <c r="G21" s="421">
        <v>28</v>
      </c>
    </row>
    <row r="22" spans="1:7" s="6" customFormat="1" ht="11.25">
      <c r="A22" s="355">
        <v>19</v>
      </c>
      <c r="B22" s="42" t="s">
        <v>87</v>
      </c>
      <c r="C22" s="420">
        <v>369</v>
      </c>
      <c r="D22" s="420">
        <v>397</v>
      </c>
      <c r="E22" s="420">
        <v>476</v>
      </c>
      <c r="F22" s="420">
        <v>476</v>
      </c>
      <c r="G22" s="421">
        <v>370</v>
      </c>
    </row>
    <row r="23" spans="1:7" s="6" customFormat="1" ht="11.25">
      <c r="A23" s="355" t="s">
        <v>88</v>
      </c>
      <c r="B23" s="42" t="s">
        <v>89</v>
      </c>
      <c r="C23" s="420">
        <v>5</v>
      </c>
      <c r="D23" s="420">
        <v>5</v>
      </c>
      <c r="E23" s="420">
        <v>6</v>
      </c>
      <c r="F23" s="420">
        <v>6</v>
      </c>
      <c r="G23" s="421">
        <v>6</v>
      </c>
    </row>
    <row r="24" spans="1:7" s="6" customFormat="1" ht="11.25">
      <c r="A24" s="355" t="s">
        <v>90</v>
      </c>
      <c r="B24" s="42" t="s">
        <v>91</v>
      </c>
      <c r="C24" s="420">
        <v>35</v>
      </c>
      <c r="D24" s="420">
        <v>40</v>
      </c>
      <c r="E24" s="420">
        <v>40</v>
      </c>
      <c r="F24" s="420">
        <v>40</v>
      </c>
      <c r="G24" s="421">
        <v>40</v>
      </c>
    </row>
    <row r="25" spans="1:7" s="6" customFormat="1" ht="11.25">
      <c r="A25" s="355">
        <v>21</v>
      </c>
      <c r="B25" s="42" t="s">
        <v>92</v>
      </c>
      <c r="C25" s="420">
        <v>384</v>
      </c>
      <c r="D25" s="420">
        <v>385</v>
      </c>
      <c r="E25" s="420">
        <v>392</v>
      </c>
      <c r="F25" s="420">
        <v>391</v>
      </c>
      <c r="G25" s="421">
        <v>395</v>
      </c>
    </row>
    <row r="26" spans="1:7" s="6" customFormat="1" ht="11.25">
      <c r="A26" s="355">
        <v>22</v>
      </c>
      <c r="B26" s="42" t="s">
        <v>93</v>
      </c>
      <c r="C26" s="420">
        <v>449</v>
      </c>
      <c r="D26" s="420">
        <v>450</v>
      </c>
      <c r="E26" s="420">
        <v>544</v>
      </c>
      <c r="F26" s="420">
        <v>457</v>
      </c>
      <c r="G26" s="421">
        <v>415</v>
      </c>
    </row>
    <row r="27" spans="1:7" s="6" customFormat="1" ht="11.25">
      <c r="A27" s="355">
        <v>23</v>
      </c>
      <c r="B27" s="42" t="s">
        <v>94</v>
      </c>
      <c r="C27" s="420">
        <v>27</v>
      </c>
      <c r="D27" s="420">
        <v>54</v>
      </c>
      <c r="E27" s="420">
        <v>27</v>
      </c>
      <c r="F27" s="420">
        <v>27</v>
      </c>
      <c r="G27" s="421">
        <v>27</v>
      </c>
    </row>
    <row r="28" spans="1:7" s="6" customFormat="1" ht="11.25">
      <c r="A28" s="355">
        <v>24</v>
      </c>
      <c r="B28" s="42" t="s">
        <v>95</v>
      </c>
      <c r="C28" s="420">
        <v>180</v>
      </c>
      <c r="D28" s="420">
        <v>175</v>
      </c>
      <c r="E28" s="420">
        <v>167</v>
      </c>
      <c r="F28" s="420">
        <v>155</v>
      </c>
      <c r="G28" s="421">
        <v>156</v>
      </c>
    </row>
    <row r="29" spans="1:7" s="6" customFormat="1" ht="11.25">
      <c r="A29" s="355">
        <v>25</v>
      </c>
      <c r="B29" s="42" t="s">
        <v>96</v>
      </c>
      <c r="C29" s="420">
        <v>541</v>
      </c>
      <c r="D29" s="420">
        <v>407</v>
      </c>
      <c r="E29" s="420">
        <v>408</v>
      </c>
      <c r="F29" s="420">
        <v>450</v>
      </c>
      <c r="G29" s="421">
        <v>422</v>
      </c>
    </row>
    <row r="30" spans="1:7" s="6" customFormat="1" ht="11.25">
      <c r="A30" s="355">
        <v>26</v>
      </c>
      <c r="B30" s="42" t="s">
        <v>97</v>
      </c>
      <c r="C30" s="420">
        <v>414</v>
      </c>
      <c r="D30" s="420">
        <v>439</v>
      </c>
      <c r="E30" s="420">
        <v>434</v>
      </c>
      <c r="F30" s="420">
        <v>399</v>
      </c>
      <c r="G30" s="421">
        <v>343</v>
      </c>
    </row>
    <row r="31" spans="1:7" s="6" customFormat="1" ht="11.25">
      <c r="A31" s="355">
        <v>27</v>
      </c>
      <c r="B31" s="42" t="s">
        <v>98</v>
      </c>
      <c r="C31" s="420">
        <v>297</v>
      </c>
      <c r="D31" s="420">
        <v>297</v>
      </c>
      <c r="E31" s="420">
        <v>297</v>
      </c>
      <c r="F31" s="420">
        <v>297</v>
      </c>
      <c r="G31" s="421">
        <v>282</v>
      </c>
    </row>
    <row r="32" spans="1:7" s="6" customFormat="1" ht="11.25">
      <c r="A32" s="355">
        <v>28</v>
      </c>
      <c r="B32" s="42" t="s">
        <v>99</v>
      </c>
      <c r="C32" s="420">
        <v>352</v>
      </c>
      <c r="D32" s="420">
        <v>375</v>
      </c>
      <c r="E32" s="420">
        <v>401</v>
      </c>
      <c r="F32" s="420">
        <v>397</v>
      </c>
      <c r="G32" s="421">
        <v>391</v>
      </c>
    </row>
    <row r="33" spans="1:7" s="6" customFormat="1" ht="11.25">
      <c r="A33" s="355">
        <v>29</v>
      </c>
      <c r="B33" s="42" t="s">
        <v>100</v>
      </c>
      <c r="C33" s="420">
        <v>446</v>
      </c>
      <c r="D33" s="420">
        <v>535</v>
      </c>
      <c r="E33" s="420">
        <v>452</v>
      </c>
      <c r="F33" s="420">
        <v>452</v>
      </c>
      <c r="G33" s="421">
        <v>452</v>
      </c>
    </row>
    <row r="34" spans="1:7" s="6" customFormat="1" ht="11.25">
      <c r="A34" s="355">
        <v>30</v>
      </c>
      <c r="B34" s="42" t="s">
        <v>101</v>
      </c>
      <c r="C34" s="420">
        <v>197</v>
      </c>
      <c r="D34" s="420">
        <v>202</v>
      </c>
      <c r="E34" s="420">
        <v>187</v>
      </c>
      <c r="F34" s="420">
        <v>192</v>
      </c>
      <c r="G34" s="421">
        <v>159</v>
      </c>
    </row>
    <row r="35" spans="1:7" s="6" customFormat="1" ht="11.25">
      <c r="A35" s="355">
        <v>31</v>
      </c>
      <c r="B35" s="42" t="s">
        <v>102</v>
      </c>
      <c r="C35" s="420">
        <v>1653</v>
      </c>
      <c r="D35" s="420">
        <v>1800</v>
      </c>
      <c r="E35" s="420">
        <v>1665</v>
      </c>
      <c r="F35" s="420">
        <v>1665</v>
      </c>
      <c r="G35" s="421">
        <v>2082</v>
      </c>
    </row>
    <row r="36" spans="1:7" s="6" customFormat="1" ht="11.25">
      <c r="A36" s="355">
        <v>32</v>
      </c>
      <c r="B36" s="42" t="s">
        <v>103</v>
      </c>
      <c r="C36" s="420">
        <v>118</v>
      </c>
      <c r="D36" s="420">
        <v>128</v>
      </c>
      <c r="E36" s="420">
        <v>113</v>
      </c>
      <c r="F36" s="420">
        <v>101</v>
      </c>
      <c r="G36" s="421">
        <v>101</v>
      </c>
    </row>
    <row r="37" spans="1:7" s="6" customFormat="1" ht="11.25">
      <c r="A37" s="355">
        <v>33</v>
      </c>
      <c r="B37" s="42" t="s">
        <v>104</v>
      </c>
      <c r="C37" s="420">
        <v>1977</v>
      </c>
      <c r="D37" s="420">
        <v>1821</v>
      </c>
      <c r="E37" s="420">
        <v>2144</v>
      </c>
      <c r="F37" s="420">
        <v>2102</v>
      </c>
      <c r="G37" s="421">
        <v>2031</v>
      </c>
    </row>
    <row r="38" spans="1:7" s="6" customFormat="1" ht="11.25">
      <c r="A38" s="355">
        <v>34</v>
      </c>
      <c r="B38" s="42" t="s">
        <v>105</v>
      </c>
      <c r="C38" s="420">
        <v>1077</v>
      </c>
      <c r="D38" s="420">
        <v>1016</v>
      </c>
      <c r="E38" s="420">
        <v>1001</v>
      </c>
      <c r="F38" s="420">
        <v>1044</v>
      </c>
      <c r="G38" s="421">
        <v>938</v>
      </c>
    </row>
    <row r="39" spans="1:7" s="6" customFormat="1" ht="11.25">
      <c r="A39" s="355">
        <v>35</v>
      </c>
      <c r="B39" s="42" t="s">
        <v>106</v>
      </c>
      <c r="C39" s="420">
        <v>485</v>
      </c>
      <c r="D39" s="420">
        <v>445</v>
      </c>
      <c r="E39" s="420">
        <v>445</v>
      </c>
      <c r="F39" s="420">
        <v>445</v>
      </c>
      <c r="G39" s="421">
        <v>409</v>
      </c>
    </row>
    <row r="40" spans="1:7" s="6" customFormat="1" ht="11.25">
      <c r="A40" s="355">
        <v>36</v>
      </c>
      <c r="B40" s="42" t="s">
        <v>107</v>
      </c>
      <c r="C40" s="420">
        <v>190</v>
      </c>
      <c r="D40" s="420">
        <v>190</v>
      </c>
      <c r="E40" s="420">
        <v>190</v>
      </c>
      <c r="F40" s="420">
        <v>190</v>
      </c>
      <c r="G40" s="421">
        <v>160</v>
      </c>
    </row>
    <row r="41" spans="1:7" s="6" customFormat="1" ht="11.25">
      <c r="A41" s="355">
        <v>37</v>
      </c>
      <c r="B41" s="42" t="s">
        <v>108</v>
      </c>
      <c r="C41" s="420">
        <v>727</v>
      </c>
      <c r="D41" s="420">
        <v>682</v>
      </c>
      <c r="E41" s="420">
        <v>755</v>
      </c>
      <c r="F41" s="420">
        <v>758</v>
      </c>
      <c r="G41" s="421">
        <v>769</v>
      </c>
    </row>
    <row r="42" spans="1:7" s="6" customFormat="1" ht="11.25">
      <c r="A42" s="355">
        <v>38</v>
      </c>
      <c r="B42" s="42" t="s">
        <v>109</v>
      </c>
      <c r="C42" s="420">
        <v>1327</v>
      </c>
      <c r="D42" s="420">
        <v>1111</v>
      </c>
      <c r="E42" s="420">
        <v>1136</v>
      </c>
      <c r="F42" s="420">
        <v>1179</v>
      </c>
      <c r="G42" s="421">
        <v>1154</v>
      </c>
    </row>
    <row r="43" spans="1:7" s="6" customFormat="1" ht="11.25">
      <c r="A43" s="355">
        <v>39</v>
      </c>
      <c r="B43" s="42" t="s">
        <v>110</v>
      </c>
      <c r="C43" s="420">
        <v>109</v>
      </c>
      <c r="D43" s="420">
        <v>111</v>
      </c>
      <c r="E43" s="420">
        <v>120</v>
      </c>
      <c r="F43" s="420">
        <v>76</v>
      </c>
      <c r="G43" s="421">
        <v>119</v>
      </c>
    </row>
    <row r="44" spans="1:7" s="6" customFormat="1" ht="11.25">
      <c r="A44" s="355">
        <v>40</v>
      </c>
      <c r="B44" s="42" t="s">
        <v>111</v>
      </c>
      <c r="C44" s="420">
        <v>135</v>
      </c>
      <c r="D44" s="420">
        <v>205</v>
      </c>
      <c r="E44" s="420">
        <v>278</v>
      </c>
      <c r="F44" s="420">
        <v>205</v>
      </c>
      <c r="G44" s="421">
        <v>200</v>
      </c>
    </row>
    <row r="45" spans="1:7" s="6" customFormat="1" ht="11.25">
      <c r="A45" s="355">
        <v>41</v>
      </c>
      <c r="B45" s="42" t="s">
        <v>112</v>
      </c>
      <c r="C45" s="420">
        <v>60</v>
      </c>
      <c r="D45" s="420">
        <v>63</v>
      </c>
      <c r="E45" s="420">
        <v>60</v>
      </c>
      <c r="F45" s="420">
        <v>63</v>
      </c>
      <c r="G45" s="421">
        <v>60</v>
      </c>
    </row>
    <row r="46" spans="1:7" s="6" customFormat="1" ht="11.25">
      <c r="A46" s="355">
        <v>42</v>
      </c>
      <c r="B46" s="42" t="s">
        <v>113</v>
      </c>
      <c r="C46" s="420">
        <v>42</v>
      </c>
      <c r="D46" s="420">
        <v>42</v>
      </c>
      <c r="E46" s="420">
        <v>38</v>
      </c>
      <c r="F46" s="420">
        <v>38</v>
      </c>
      <c r="G46" s="421">
        <v>76</v>
      </c>
    </row>
    <row r="47" spans="1:7" s="6" customFormat="1" ht="11.25">
      <c r="A47" s="355">
        <v>43</v>
      </c>
      <c r="B47" s="42" t="s">
        <v>114</v>
      </c>
      <c r="C47" s="420">
        <v>86</v>
      </c>
      <c r="D47" s="420">
        <v>108</v>
      </c>
      <c r="E47" s="420">
        <v>111</v>
      </c>
      <c r="F47" s="420">
        <v>111</v>
      </c>
      <c r="G47" s="421">
        <v>80</v>
      </c>
    </row>
    <row r="48" spans="1:7" s="6" customFormat="1" ht="11.25">
      <c r="A48" s="355">
        <v>44</v>
      </c>
      <c r="B48" s="42" t="s">
        <v>115</v>
      </c>
      <c r="C48" s="420">
        <v>1157</v>
      </c>
      <c r="D48" s="420">
        <v>1134</v>
      </c>
      <c r="E48" s="420">
        <v>1153</v>
      </c>
      <c r="F48" s="420">
        <v>1087</v>
      </c>
      <c r="G48" s="421">
        <v>875</v>
      </c>
    </row>
    <row r="49" spans="1:7" s="6" customFormat="1" ht="11.25">
      <c r="A49" s="355">
        <v>45</v>
      </c>
      <c r="B49" s="42" t="s">
        <v>116</v>
      </c>
      <c r="C49" s="420">
        <v>1042</v>
      </c>
      <c r="D49" s="420">
        <v>1309</v>
      </c>
      <c r="E49" s="420">
        <v>2269</v>
      </c>
      <c r="F49" s="420">
        <v>1316</v>
      </c>
      <c r="G49" s="421">
        <v>1453</v>
      </c>
    </row>
    <row r="50" spans="1:7" s="6" customFormat="1" ht="11.25">
      <c r="A50" s="355">
        <v>46</v>
      </c>
      <c r="B50" s="42" t="s">
        <v>117</v>
      </c>
      <c r="C50" s="420">
        <v>20</v>
      </c>
      <c r="D50" s="420">
        <v>20</v>
      </c>
      <c r="E50" s="420">
        <v>20</v>
      </c>
      <c r="F50" s="420">
        <v>20</v>
      </c>
      <c r="G50" s="421">
        <v>20</v>
      </c>
    </row>
    <row r="51" spans="1:7" s="6" customFormat="1" ht="11.25">
      <c r="A51" s="355">
        <v>47</v>
      </c>
      <c r="B51" s="42" t="s">
        <v>118</v>
      </c>
      <c r="C51" s="420">
        <v>153</v>
      </c>
      <c r="D51" s="420">
        <v>156</v>
      </c>
      <c r="E51" s="420">
        <v>151</v>
      </c>
      <c r="F51" s="420">
        <v>158</v>
      </c>
      <c r="G51" s="421">
        <v>114</v>
      </c>
    </row>
    <row r="52" spans="1:7" s="6" customFormat="1" ht="11.25">
      <c r="A52" s="355">
        <v>48</v>
      </c>
      <c r="B52" s="42" t="s">
        <v>119</v>
      </c>
      <c r="C52" s="420">
        <v>39</v>
      </c>
      <c r="D52" s="420">
        <v>36</v>
      </c>
      <c r="E52" s="420">
        <v>40</v>
      </c>
      <c r="F52" s="420">
        <v>40</v>
      </c>
      <c r="G52" s="421">
        <v>40</v>
      </c>
    </row>
    <row r="53" spans="1:7" s="6" customFormat="1" ht="11.25">
      <c r="A53" s="355">
        <v>49</v>
      </c>
      <c r="B53" s="42" t="s">
        <v>120</v>
      </c>
      <c r="C53" s="420">
        <v>621</v>
      </c>
      <c r="D53" s="420">
        <v>631</v>
      </c>
      <c r="E53" s="420">
        <v>611</v>
      </c>
      <c r="F53" s="420">
        <v>663</v>
      </c>
      <c r="G53" s="421">
        <v>659</v>
      </c>
    </row>
    <row r="54" spans="1:7" s="6" customFormat="1" ht="11.25">
      <c r="A54" s="355">
        <v>50</v>
      </c>
      <c r="B54" s="42" t="s">
        <v>121</v>
      </c>
      <c r="C54" s="420">
        <v>312</v>
      </c>
      <c r="D54" s="420">
        <v>340</v>
      </c>
      <c r="E54" s="420">
        <v>330</v>
      </c>
      <c r="F54" s="420">
        <v>336</v>
      </c>
      <c r="G54" s="421">
        <v>272</v>
      </c>
    </row>
    <row r="55" spans="1:7" s="6" customFormat="1" ht="11.25">
      <c r="A55" s="355">
        <v>51</v>
      </c>
      <c r="B55" s="42" t="s">
        <v>122</v>
      </c>
      <c r="C55" s="420">
        <v>308</v>
      </c>
      <c r="D55" s="420">
        <v>309</v>
      </c>
      <c r="E55" s="420">
        <v>316</v>
      </c>
      <c r="F55" s="420">
        <v>315</v>
      </c>
      <c r="G55" s="421">
        <v>311</v>
      </c>
    </row>
    <row r="56" spans="1:7" s="6" customFormat="1" ht="11.25">
      <c r="A56" s="360">
        <v>52</v>
      </c>
      <c r="B56" s="361" t="s">
        <v>123</v>
      </c>
      <c r="C56" s="424">
        <v>72</v>
      </c>
      <c r="D56" s="424">
        <v>39</v>
      </c>
      <c r="E56" s="424">
        <v>0</v>
      </c>
      <c r="F56" s="424">
        <v>9</v>
      </c>
      <c r="G56" s="425">
        <v>0</v>
      </c>
    </row>
    <row r="57" spans="1:7" s="6" customFormat="1" ht="11.25">
      <c r="A57" s="372"/>
      <c r="B57" s="42"/>
      <c r="C57" s="422"/>
      <c r="D57" s="422"/>
      <c r="E57" s="422"/>
      <c r="F57" s="422"/>
      <c r="G57" s="422"/>
    </row>
    <row r="58" spans="1:7" s="6" customFormat="1" ht="11.25">
      <c r="A58" s="372"/>
      <c r="B58" s="42"/>
      <c r="C58" s="422"/>
      <c r="D58" s="422"/>
      <c r="E58" s="422"/>
      <c r="F58" s="422"/>
      <c r="G58" s="422"/>
    </row>
    <row r="59" spans="1:7" s="6" customFormat="1" ht="27" customHeight="1">
      <c r="A59" s="491" t="s">
        <v>64</v>
      </c>
      <c r="B59" s="492"/>
      <c r="C59" s="29">
        <v>2003</v>
      </c>
      <c r="D59" s="67">
        <v>2004</v>
      </c>
      <c r="E59" s="29">
        <v>2005</v>
      </c>
      <c r="F59" s="67">
        <v>2006</v>
      </c>
      <c r="G59" s="352">
        <v>2007</v>
      </c>
    </row>
    <row r="60" spans="1:7" s="6" customFormat="1" ht="11.25">
      <c r="A60" s="355">
        <v>53</v>
      </c>
      <c r="B60" s="42" t="s">
        <v>125</v>
      </c>
      <c r="C60" s="439">
        <v>56</v>
      </c>
      <c r="D60" s="420">
        <v>64</v>
      </c>
      <c r="E60" s="439">
        <v>68</v>
      </c>
      <c r="F60" s="420">
        <v>49</v>
      </c>
      <c r="G60" s="421">
        <v>51</v>
      </c>
    </row>
    <row r="61" spans="1:7" s="6" customFormat="1" ht="11.25">
      <c r="A61" s="355">
        <v>54</v>
      </c>
      <c r="B61" s="42" t="s">
        <v>126</v>
      </c>
      <c r="C61" s="439">
        <v>565</v>
      </c>
      <c r="D61" s="420">
        <v>657</v>
      </c>
      <c r="E61" s="439">
        <v>579</v>
      </c>
      <c r="F61" s="420">
        <v>579</v>
      </c>
      <c r="G61" s="421">
        <v>581</v>
      </c>
    </row>
    <row r="62" spans="1:7" s="6" customFormat="1" ht="11.25">
      <c r="A62" s="355">
        <v>55</v>
      </c>
      <c r="B62" s="42" t="s">
        <v>127</v>
      </c>
      <c r="C62" s="439">
        <v>0</v>
      </c>
      <c r="D62" s="420">
        <v>0</v>
      </c>
      <c r="E62" s="439">
        <v>0</v>
      </c>
      <c r="F62" s="420">
        <v>0</v>
      </c>
      <c r="G62" s="421">
        <v>0</v>
      </c>
    </row>
    <row r="63" spans="1:7" s="6" customFormat="1" ht="11.25">
      <c r="A63" s="355">
        <v>56</v>
      </c>
      <c r="B63" s="42" t="s">
        <v>128</v>
      </c>
      <c r="C63" s="439">
        <v>153</v>
      </c>
      <c r="D63" s="420">
        <v>153</v>
      </c>
      <c r="E63" s="439">
        <v>153</v>
      </c>
      <c r="F63" s="420">
        <v>153</v>
      </c>
      <c r="G63" s="421">
        <v>153</v>
      </c>
    </row>
    <row r="64" spans="1:7" s="6" customFormat="1" ht="11.25">
      <c r="A64" s="355">
        <v>57</v>
      </c>
      <c r="B64" s="42" t="s">
        <v>129</v>
      </c>
      <c r="C64" s="439">
        <v>400</v>
      </c>
      <c r="D64" s="420">
        <v>400</v>
      </c>
      <c r="E64" s="439">
        <v>400</v>
      </c>
      <c r="F64" s="420">
        <v>400</v>
      </c>
      <c r="G64" s="421">
        <v>400</v>
      </c>
    </row>
    <row r="65" spans="1:7" s="6" customFormat="1" ht="11.25">
      <c r="A65" s="355">
        <v>58</v>
      </c>
      <c r="B65" s="42" t="s">
        <v>130</v>
      </c>
      <c r="C65" s="439">
        <v>48</v>
      </c>
      <c r="D65" s="420">
        <v>48</v>
      </c>
      <c r="E65" s="439">
        <v>48</v>
      </c>
      <c r="F65" s="420">
        <v>48</v>
      </c>
      <c r="G65" s="421">
        <v>48</v>
      </c>
    </row>
    <row r="66" spans="1:7" s="6" customFormat="1" ht="11.25">
      <c r="A66" s="355">
        <v>59</v>
      </c>
      <c r="B66" s="42" t="s">
        <v>131</v>
      </c>
      <c r="C66" s="439">
        <v>1382</v>
      </c>
      <c r="D66" s="420">
        <v>1374</v>
      </c>
      <c r="E66" s="439">
        <v>1254</v>
      </c>
      <c r="F66" s="420">
        <v>1429</v>
      </c>
      <c r="G66" s="421">
        <v>1664</v>
      </c>
    </row>
    <row r="67" spans="1:7" s="6" customFormat="1" ht="11.25">
      <c r="A67" s="355">
        <v>60</v>
      </c>
      <c r="B67" s="42" t="s">
        <v>132</v>
      </c>
      <c r="C67" s="439">
        <v>1074</v>
      </c>
      <c r="D67" s="420">
        <v>1214</v>
      </c>
      <c r="E67" s="439">
        <v>1214</v>
      </c>
      <c r="F67" s="420">
        <v>1208</v>
      </c>
      <c r="G67" s="421">
        <v>1084</v>
      </c>
    </row>
    <row r="68" spans="1:7" s="6" customFormat="1" ht="11.25">
      <c r="A68" s="355">
        <v>61</v>
      </c>
      <c r="B68" s="42" t="s">
        <v>133</v>
      </c>
      <c r="C68" s="439">
        <v>148</v>
      </c>
      <c r="D68" s="420">
        <v>147</v>
      </c>
      <c r="E68" s="439">
        <v>144</v>
      </c>
      <c r="F68" s="420">
        <v>139</v>
      </c>
      <c r="G68" s="421">
        <v>135</v>
      </c>
    </row>
    <row r="69" spans="1:7" s="6" customFormat="1" ht="11.25">
      <c r="A69" s="355">
        <v>62</v>
      </c>
      <c r="B69" s="42" t="s">
        <v>134</v>
      </c>
      <c r="C69" s="439">
        <v>372</v>
      </c>
      <c r="D69" s="420">
        <v>365</v>
      </c>
      <c r="E69" s="439">
        <v>372</v>
      </c>
      <c r="F69" s="420">
        <v>372</v>
      </c>
      <c r="G69" s="421">
        <v>341</v>
      </c>
    </row>
    <row r="70" spans="1:7" s="6" customFormat="1" ht="11.25">
      <c r="A70" s="355">
        <v>63</v>
      </c>
      <c r="B70" s="42" t="s">
        <v>135</v>
      </c>
      <c r="C70" s="439">
        <v>794</v>
      </c>
      <c r="D70" s="420">
        <v>822</v>
      </c>
      <c r="E70" s="439">
        <v>964</v>
      </c>
      <c r="F70" s="420">
        <v>729</v>
      </c>
      <c r="G70" s="421">
        <v>700</v>
      </c>
    </row>
    <row r="71" spans="1:7" s="6" customFormat="1" ht="11.25">
      <c r="A71" s="355">
        <v>64</v>
      </c>
      <c r="B71" s="42" t="s">
        <v>136</v>
      </c>
      <c r="C71" s="439">
        <v>737</v>
      </c>
      <c r="D71" s="420">
        <v>718</v>
      </c>
      <c r="E71" s="439">
        <v>594</v>
      </c>
      <c r="F71" s="420">
        <v>594</v>
      </c>
      <c r="G71" s="421">
        <v>594</v>
      </c>
    </row>
    <row r="72" spans="1:7" s="6" customFormat="1" ht="11.25">
      <c r="A72" s="355">
        <v>65</v>
      </c>
      <c r="B72" s="42" t="s">
        <v>137</v>
      </c>
      <c r="C72" s="439">
        <v>18</v>
      </c>
      <c r="D72" s="420">
        <v>23</v>
      </c>
      <c r="E72" s="439">
        <v>20</v>
      </c>
      <c r="F72" s="420">
        <v>20</v>
      </c>
      <c r="G72" s="421">
        <v>20</v>
      </c>
    </row>
    <row r="73" spans="1:7" s="6" customFormat="1" ht="11.25">
      <c r="A73" s="355">
        <v>66</v>
      </c>
      <c r="B73" s="42" t="s">
        <v>138</v>
      </c>
      <c r="C73" s="439">
        <v>353</v>
      </c>
      <c r="D73" s="420">
        <v>343</v>
      </c>
      <c r="E73" s="439">
        <v>374</v>
      </c>
      <c r="F73" s="420">
        <v>330</v>
      </c>
      <c r="G73" s="421">
        <v>330</v>
      </c>
    </row>
    <row r="74" spans="1:7" s="6" customFormat="1" ht="11.25">
      <c r="A74" s="355">
        <v>67</v>
      </c>
      <c r="B74" s="42" t="s">
        <v>139</v>
      </c>
      <c r="C74" s="439">
        <v>1451</v>
      </c>
      <c r="D74" s="420">
        <v>1492</v>
      </c>
      <c r="E74" s="439">
        <v>1614</v>
      </c>
      <c r="F74" s="420">
        <v>1568</v>
      </c>
      <c r="G74" s="421">
        <v>1653</v>
      </c>
    </row>
    <row r="75" spans="1:7" s="6" customFormat="1" ht="11.25">
      <c r="A75" s="355">
        <v>68</v>
      </c>
      <c r="B75" s="42" t="s">
        <v>140</v>
      </c>
      <c r="C75" s="439">
        <v>305</v>
      </c>
      <c r="D75" s="420">
        <v>240</v>
      </c>
      <c r="E75" s="439">
        <v>240</v>
      </c>
      <c r="F75" s="420">
        <v>240</v>
      </c>
      <c r="G75" s="421">
        <v>240</v>
      </c>
    </row>
    <row r="76" spans="1:7" s="6" customFormat="1" ht="11.25">
      <c r="A76" s="355">
        <v>69</v>
      </c>
      <c r="B76" s="42" t="s">
        <v>141</v>
      </c>
      <c r="C76" s="439">
        <v>1124</v>
      </c>
      <c r="D76" s="420">
        <v>1569</v>
      </c>
      <c r="E76" s="439">
        <v>1539</v>
      </c>
      <c r="F76" s="420">
        <v>1069</v>
      </c>
      <c r="G76" s="421">
        <v>1069</v>
      </c>
    </row>
    <row r="77" spans="1:7" s="6" customFormat="1" ht="11.25">
      <c r="A77" s="355">
        <v>70</v>
      </c>
      <c r="B77" s="42" t="s">
        <v>142</v>
      </c>
      <c r="C77" s="439">
        <v>64</v>
      </c>
      <c r="D77" s="420">
        <v>70</v>
      </c>
      <c r="E77" s="439">
        <v>70</v>
      </c>
      <c r="F77" s="420">
        <v>70</v>
      </c>
      <c r="G77" s="421">
        <v>63</v>
      </c>
    </row>
    <row r="78" spans="1:7" s="6" customFormat="1" ht="11.25">
      <c r="A78" s="355">
        <v>71</v>
      </c>
      <c r="B78" s="42" t="s">
        <v>143</v>
      </c>
      <c r="C78" s="439">
        <v>505</v>
      </c>
      <c r="D78" s="420">
        <v>594</v>
      </c>
      <c r="E78" s="439">
        <v>561</v>
      </c>
      <c r="F78" s="420">
        <v>558</v>
      </c>
      <c r="G78" s="421">
        <v>554</v>
      </c>
    </row>
    <row r="79" spans="1:7" s="6" customFormat="1" ht="11.25">
      <c r="A79" s="355">
        <v>72</v>
      </c>
      <c r="B79" s="42" t="s">
        <v>144</v>
      </c>
      <c r="C79" s="439">
        <v>310</v>
      </c>
      <c r="D79" s="420">
        <v>304</v>
      </c>
      <c r="E79" s="439">
        <v>200</v>
      </c>
      <c r="F79" s="420">
        <v>308</v>
      </c>
      <c r="G79" s="421">
        <v>352</v>
      </c>
    </row>
    <row r="80" spans="1:7" s="6" customFormat="1" ht="11.25">
      <c r="A80" s="355">
        <v>73</v>
      </c>
      <c r="B80" s="42" t="s">
        <v>145</v>
      </c>
      <c r="C80" s="439">
        <v>266</v>
      </c>
      <c r="D80" s="420">
        <v>310</v>
      </c>
      <c r="E80" s="439">
        <v>350</v>
      </c>
      <c r="F80" s="420">
        <v>350</v>
      </c>
      <c r="G80" s="421">
        <v>315</v>
      </c>
    </row>
    <row r="81" spans="1:7" s="6" customFormat="1" ht="11.25">
      <c r="A81" s="355">
        <v>74</v>
      </c>
      <c r="B81" s="42" t="s">
        <v>146</v>
      </c>
      <c r="C81" s="439">
        <v>853</v>
      </c>
      <c r="D81" s="420">
        <v>650</v>
      </c>
      <c r="E81" s="439">
        <v>650</v>
      </c>
      <c r="F81" s="420">
        <v>715</v>
      </c>
      <c r="G81" s="421">
        <v>665</v>
      </c>
    </row>
    <row r="82" spans="1:7" s="6" customFormat="1" ht="11.25">
      <c r="A82" s="355">
        <v>75</v>
      </c>
      <c r="B82" s="42" t="s">
        <v>147</v>
      </c>
      <c r="C82" s="439">
        <v>2043</v>
      </c>
      <c r="D82" s="420">
        <v>1966</v>
      </c>
      <c r="E82" s="439">
        <v>2165</v>
      </c>
      <c r="F82" s="420">
        <v>2209</v>
      </c>
      <c r="G82" s="421">
        <v>2209</v>
      </c>
    </row>
    <row r="83" spans="1:7" s="6" customFormat="1" ht="11.25">
      <c r="A83" s="355">
        <v>76</v>
      </c>
      <c r="B83" s="42" t="s">
        <v>148</v>
      </c>
      <c r="C83" s="439">
        <v>510</v>
      </c>
      <c r="D83" s="420">
        <v>566</v>
      </c>
      <c r="E83" s="439">
        <v>440</v>
      </c>
      <c r="F83" s="420">
        <v>425</v>
      </c>
      <c r="G83" s="421">
        <v>396</v>
      </c>
    </row>
    <row r="84" spans="1:7" s="6" customFormat="1" ht="11.25">
      <c r="A84" s="355">
        <v>77</v>
      </c>
      <c r="B84" s="42" t="s">
        <v>149</v>
      </c>
      <c r="C84" s="439">
        <v>3180</v>
      </c>
      <c r="D84" s="420">
        <v>3224</v>
      </c>
      <c r="E84" s="439">
        <v>2431</v>
      </c>
      <c r="F84" s="420">
        <v>3630</v>
      </c>
      <c r="G84" s="421">
        <v>3437</v>
      </c>
    </row>
    <row r="85" spans="1:7" s="6" customFormat="1" ht="11.25">
      <c r="A85" s="355">
        <v>78</v>
      </c>
      <c r="B85" s="42" t="s">
        <v>150</v>
      </c>
      <c r="C85" s="439">
        <v>4280</v>
      </c>
      <c r="D85" s="420">
        <v>4433</v>
      </c>
      <c r="E85" s="439">
        <v>3775</v>
      </c>
      <c r="F85" s="420">
        <v>4494</v>
      </c>
      <c r="G85" s="421">
        <v>4494</v>
      </c>
    </row>
    <row r="86" spans="1:7" s="6" customFormat="1" ht="11.25">
      <c r="A86" s="355">
        <v>79</v>
      </c>
      <c r="B86" s="42" t="s">
        <v>151</v>
      </c>
      <c r="C86" s="439">
        <v>30</v>
      </c>
      <c r="D86" s="420">
        <v>30</v>
      </c>
      <c r="E86" s="439">
        <v>30</v>
      </c>
      <c r="F86" s="420">
        <v>30</v>
      </c>
      <c r="G86" s="421">
        <v>30</v>
      </c>
    </row>
    <row r="87" spans="1:7" s="6" customFormat="1" ht="11.25">
      <c r="A87" s="355">
        <v>80</v>
      </c>
      <c r="B87" s="42" t="s">
        <v>152</v>
      </c>
      <c r="C87" s="439">
        <v>370</v>
      </c>
      <c r="D87" s="420">
        <v>325</v>
      </c>
      <c r="E87" s="439">
        <v>216</v>
      </c>
      <c r="F87" s="420">
        <v>211</v>
      </c>
      <c r="G87" s="421">
        <v>246</v>
      </c>
    </row>
    <row r="88" spans="1:7" s="6" customFormat="1" ht="11.25">
      <c r="A88" s="355">
        <v>81</v>
      </c>
      <c r="B88" s="42" t="s">
        <v>153</v>
      </c>
      <c r="C88" s="439">
        <v>377</v>
      </c>
      <c r="D88" s="420">
        <v>396</v>
      </c>
      <c r="E88" s="439">
        <v>343</v>
      </c>
      <c r="F88" s="420">
        <v>315</v>
      </c>
      <c r="G88" s="421">
        <v>293</v>
      </c>
    </row>
    <row r="89" spans="1:7" s="6" customFormat="1" ht="11.25">
      <c r="A89" s="355">
        <v>82</v>
      </c>
      <c r="B89" s="42" t="s">
        <v>154</v>
      </c>
      <c r="C89" s="439">
        <v>110</v>
      </c>
      <c r="D89" s="420">
        <v>120</v>
      </c>
      <c r="E89" s="439">
        <v>121</v>
      </c>
      <c r="F89" s="420">
        <v>131</v>
      </c>
      <c r="G89" s="421">
        <v>132</v>
      </c>
    </row>
    <row r="90" spans="1:7" s="6" customFormat="1" ht="11.25">
      <c r="A90" s="355">
        <v>83</v>
      </c>
      <c r="B90" s="42" t="s">
        <v>155</v>
      </c>
      <c r="C90" s="439">
        <v>838</v>
      </c>
      <c r="D90" s="420">
        <v>780</v>
      </c>
      <c r="E90" s="439">
        <v>735</v>
      </c>
      <c r="F90" s="420">
        <v>721</v>
      </c>
      <c r="G90" s="421">
        <v>765</v>
      </c>
    </row>
    <row r="91" spans="1:7" s="6" customFormat="1" ht="11.25">
      <c r="A91" s="355">
        <v>84</v>
      </c>
      <c r="B91" s="42" t="s">
        <v>156</v>
      </c>
      <c r="C91" s="439">
        <v>205</v>
      </c>
      <c r="D91" s="420">
        <v>202</v>
      </c>
      <c r="E91" s="439">
        <v>192</v>
      </c>
      <c r="F91" s="420">
        <v>146</v>
      </c>
      <c r="G91" s="421">
        <v>128</v>
      </c>
    </row>
    <row r="92" spans="1:7" s="6" customFormat="1" ht="11.25">
      <c r="A92" s="355">
        <v>85</v>
      </c>
      <c r="B92" s="42" t="s">
        <v>157</v>
      </c>
      <c r="C92" s="439">
        <v>111</v>
      </c>
      <c r="D92" s="420">
        <v>111</v>
      </c>
      <c r="E92" s="439">
        <v>109</v>
      </c>
      <c r="F92" s="420">
        <v>109</v>
      </c>
      <c r="G92" s="421">
        <v>0</v>
      </c>
    </row>
    <row r="93" spans="1:7" s="6" customFormat="1" ht="11.25">
      <c r="A93" s="355">
        <v>86</v>
      </c>
      <c r="B93" s="42" t="s">
        <v>158</v>
      </c>
      <c r="C93" s="439">
        <v>204</v>
      </c>
      <c r="D93" s="420">
        <v>246</v>
      </c>
      <c r="E93" s="439">
        <v>257</v>
      </c>
      <c r="F93" s="420">
        <v>276</v>
      </c>
      <c r="G93" s="421">
        <v>276</v>
      </c>
    </row>
    <row r="94" spans="1:7" s="6" customFormat="1" ht="11.25">
      <c r="A94" s="355">
        <v>87</v>
      </c>
      <c r="B94" s="42" t="s">
        <v>159</v>
      </c>
      <c r="C94" s="439">
        <v>214</v>
      </c>
      <c r="D94" s="420">
        <v>192</v>
      </c>
      <c r="E94" s="439">
        <v>179</v>
      </c>
      <c r="F94" s="420">
        <v>179</v>
      </c>
      <c r="G94" s="421">
        <v>173</v>
      </c>
    </row>
    <row r="95" spans="1:7" s="6" customFormat="1" ht="11.25">
      <c r="A95" s="355">
        <v>88</v>
      </c>
      <c r="B95" s="42" t="s">
        <v>160</v>
      </c>
      <c r="C95" s="439">
        <v>133</v>
      </c>
      <c r="D95" s="420">
        <v>154</v>
      </c>
      <c r="E95" s="439">
        <v>151</v>
      </c>
      <c r="F95" s="420">
        <v>151</v>
      </c>
      <c r="G95" s="421">
        <v>160</v>
      </c>
    </row>
    <row r="96" spans="1:7" s="6" customFormat="1" ht="11.25">
      <c r="A96" s="355">
        <v>89</v>
      </c>
      <c r="B96" s="42" t="s">
        <v>161</v>
      </c>
      <c r="C96" s="439">
        <v>80</v>
      </c>
      <c r="D96" s="420">
        <v>80</v>
      </c>
      <c r="E96" s="439">
        <v>80</v>
      </c>
      <c r="F96" s="420">
        <v>80</v>
      </c>
      <c r="G96" s="421">
        <v>80</v>
      </c>
    </row>
    <row r="97" spans="1:7" s="6" customFormat="1" ht="11.25">
      <c r="A97" s="355">
        <v>90</v>
      </c>
      <c r="B97" s="42" t="s">
        <v>162</v>
      </c>
      <c r="C97" s="439">
        <v>132</v>
      </c>
      <c r="D97" s="420">
        <v>138</v>
      </c>
      <c r="E97" s="439">
        <v>138</v>
      </c>
      <c r="F97" s="420">
        <v>138</v>
      </c>
      <c r="G97" s="421">
        <v>161</v>
      </c>
    </row>
    <row r="98" spans="1:7" s="6" customFormat="1" ht="11.25">
      <c r="A98" s="355">
        <v>91</v>
      </c>
      <c r="B98" s="42" t="s">
        <v>163</v>
      </c>
      <c r="C98" s="439">
        <v>5307</v>
      </c>
      <c r="D98" s="420">
        <v>5307</v>
      </c>
      <c r="E98" s="439">
        <v>5302</v>
      </c>
      <c r="F98" s="420">
        <v>5252</v>
      </c>
      <c r="G98" s="421">
        <v>5129</v>
      </c>
    </row>
    <row r="99" spans="1:7" s="6" customFormat="1" ht="11.25">
      <c r="A99" s="355">
        <v>92</v>
      </c>
      <c r="B99" s="42" t="s">
        <v>164</v>
      </c>
      <c r="C99" s="439">
        <v>3898</v>
      </c>
      <c r="D99" s="420">
        <v>3575</v>
      </c>
      <c r="E99" s="439">
        <v>3330</v>
      </c>
      <c r="F99" s="420">
        <v>2344</v>
      </c>
      <c r="G99" s="421">
        <v>2437</v>
      </c>
    </row>
    <row r="100" spans="1:7" s="6" customFormat="1" ht="11.25">
      <c r="A100" s="355">
        <v>93</v>
      </c>
      <c r="B100" s="42" t="s">
        <v>165</v>
      </c>
      <c r="C100" s="439">
        <v>1694</v>
      </c>
      <c r="D100" s="420">
        <v>1622</v>
      </c>
      <c r="E100" s="439">
        <v>1633</v>
      </c>
      <c r="F100" s="420">
        <v>1683</v>
      </c>
      <c r="G100" s="421">
        <v>1696</v>
      </c>
    </row>
    <row r="101" spans="1:7" s="6" customFormat="1" ht="11.25">
      <c r="A101" s="355">
        <v>94</v>
      </c>
      <c r="B101" s="42" t="s">
        <v>166</v>
      </c>
      <c r="C101" s="439">
        <v>1522</v>
      </c>
      <c r="D101" s="420">
        <v>1547</v>
      </c>
      <c r="E101" s="439">
        <v>1546</v>
      </c>
      <c r="F101" s="420">
        <v>1546</v>
      </c>
      <c r="G101" s="421">
        <v>1684</v>
      </c>
    </row>
    <row r="102" spans="1:7" s="6" customFormat="1" ht="11.25">
      <c r="A102" s="360">
        <v>95</v>
      </c>
      <c r="B102" s="361" t="s">
        <v>167</v>
      </c>
      <c r="C102" s="440">
        <v>3513</v>
      </c>
      <c r="D102" s="424">
        <v>3375</v>
      </c>
      <c r="E102" s="440">
        <v>4336</v>
      </c>
      <c r="F102" s="424">
        <v>4294</v>
      </c>
      <c r="G102" s="425">
        <v>4105</v>
      </c>
    </row>
    <row r="103" spans="1:7" s="6" customFormat="1" ht="11.25">
      <c r="A103" s="355">
        <v>971</v>
      </c>
      <c r="B103" s="42" t="s">
        <v>168</v>
      </c>
      <c r="C103" s="439">
        <v>0</v>
      </c>
      <c r="D103" s="420">
        <v>0</v>
      </c>
      <c r="E103" s="439">
        <v>0</v>
      </c>
      <c r="F103" s="420">
        <v>0</v>
      </c>
      <c r="G103" s="421">
        <v>0</v>
      </c>
    </row>
    <row r="104" spans="1:7" s="6" customFormat="1" ht="11.25">
      <c r="A104" s="355">
        <v>972</v>
      </c>
      <c r="B104" s="42" t="s">
        <v>169</v>
      </c>
      <c r="C104" s="439">
        <v>0</v>
      </c>
      <c r="D104" s="420">
        <v>0</v>
      </c>
      <c r="E104" s="439">
        <v>20</v>
      </c>
      <c r="F104" s="420">
        <v>20</v>
      </c>
      <c r="G104" s="421">
        <v>20</v>
      </c>
    </row>
    <row r="105" spans="1:7" s="6" customFormat="1" ht="11.25">
      <c r="A105" s="355">
        <v>973</v>
      </c>
      <c r="B105" s="42" t="s">
        <v>170</v>
      </c>
      <c r="C105" s="439">
        <v>40</v>
      </c>
      <c r="D105" s="420">
        <v>40</v>
      </c>
      <c r="E105" s="439">
        <v>40</v>
      </c>
      <c r="F105" s="420">
        <v>80</v>
      </c>
      <c r="G105" s="421">
        <v>79</v>
      </c>
    </row>
    <row r="106" spans="1:7" s="6" customFormat="1" ht="11.25">
      <c r="A106" s="360">
        <v>974</v>
      </c>
      <c r="B106" s="361" t="s">
        <v>171</v>
      </c>
      <c r="C106" s="440">
        <v>110</v>
      </c>
      <c r="D106" s="424">
        <v>146</v>
      </c>
      <c r="E106" s="440">
        <v>116</v>
      </c>
      <c r="F106" s="424">
        <v>116</v>
      </c>
      <c r="G106" s="425">
        <v>116</v>
      </c>
    </row>
    <row r="107" spans="1:7" s="6" customFormat="1" ht="11.25">
      <c r="A107" s="372"/>
      <c r="B107" s="42"/>
      <c r="C107" s="422"/>
      <c r="D107" s="422"/>
      <c r="E107" s="422"/>
      <c r="F107" s="422"/>
      <c r="G107" s="422"/>
    </row>
    <row r="108" spans="1:7" s="6" customFormat="1" ht="11.25">
      <c r="A108" s="430" t="s">
        <v>232</v>
      </c>
      <c r="B108" s="427"/>
      <c r="C108" s="428">
        <f>SUM(C4:C56)+SUM(C60:C102)</f>
        <v>62192</v>
      </c>
      <c r="D108" s="428">
        <f>SUM(D4:D56)+SUM(D60:D102)</f>
        <v>62449</v>
      </c>
      <c r="E108" s="428">
        <f>SUM(E4:E56)+SUM(E60:E102)</f>
        <v>62153</v>
      </c>
      <c r="F108" s="428">
        <f>SUM(F4:F56)+SUM(F60:F102)</f>
        <v>61346</v>
      </c>
      <c r="G108" s="429">
        <f>SUM(G4:G56)+SUM(G60:G102)</f>
        <v>60521</v>
      </c>
    </row>
    <row r="109" spans="1:7" s="6" customFormat="1" ht="11.25">
      <c r="A109" s="13" t="s">
        <v>233</v>
      </c>
      <c r="B109" s="42"/>
      <c r="C109" s="420">
        <f>SUM(C103:C106)</f>
        <v>150</v>
      </c>
      <c r="D109" s="420">
        <f>SUM(D103:D106)</f>
        <v>186</v>
      </c>
      <c r="E109" s="420">
        <f>SUM(E103:E106)</f>
        <v>176</v>
      </c>
      <c r="F109" s="420">
        <f>SUM(F103:F106)</f>
        <v>216</v>
      </c>
      <c r="G109" s="421">
        <f>SUM(G103:G106)</f>
        <v>215</v>
      </c>
    </row>
    <row r="110" spans="1:7" s="6" customFormat="1" ht="11.25">
      <c r="A110" s="432" t="s">
        <v>234</v>
      </c>
      <c r="B110" s="361"/>
      <c r="C110" s="424">
        <f>SUM(C108:C109)</f>
        <v>62342</v>
      </c>
      <c r="D110" s="424">
        <f>SUM(D108:D109)</f>
        <v>62635</v>
      </c>
      <c r="E110" s="424">
        <f>SUM(E108:E109)</f>
        <v>62329</v>
      </c>
      <c r="F110" s="424">
        <f>SUM(F108:F109)</f>
        <v>61562</v>
      </c>
      <c r="G110" s="425">
        <f>SUM(G108:G109)</f>
        <v>60736</v>
      </c>
    </row>
    <row r="111" spans="3:6" s="6" customFormat="1" ht="11.25">
      <c r="C111" s="433"/>
      <c r="D111" s="433"/>
      <c r="E111" s="433"/>
      <c r="F111" s="433"/>
    </row>
  </sheetData>
  <sheetProtection/>
  <mergeCells count="2">
    <mergeCell ref="A3:B3"/>
    <mergeCell ref="A59:B59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  <ignoredErrors>
    <ignoredError sqref="C108:G10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140625" style="6" customWidth="1"/>
    <col min="2" max="12" width="10.57421875" style="6" customWidth="1"/>
    <col min="13" max="13" width="9.8515625" style="6" customWidth="1"/>
    <col min="14" max="14" width="10.140625" style="6" customWidth="1"/>
    <col min="15" max="16384" width="11.421875" style="6" customWidth="1"/>
  </cols>
  <sheetData>
    <row r="1" ht="11.25">
      <c r="A1" s="442" t="s">
        <v>242</v>
      </c>
    </row>
    <row r="3" spans="1:16" ht="11.25">
      <c r="A3" s="443"/>
      <c r="B3" s="444">
        <v>1993</v>
      </c>
      <c r="C3" s="444">
        <v>1994</v>
      </c>
      <c r="D3" s="444">
        <v>1995</v>
      </c>
      <c r="E3" s="444">
        <v>1996</v>
      </c>
      <c r="F3" s="444">
        <v>1997</v>
      </c>
      <c r="G3" s="444">
        <v>1998</v>
      </c>
      <c r="H3" s="444">
        <v>1999</v>
      </c>
      <c r="I3" s="444">
        <v>2000</v>
      </c>
      <c r="J3" s="444">
        <v>2001</v>
      </c>
      <c r="K3" s="444">
        <v>2002</v>
      </c>
      <c r="L3" s="444">
        <v>2003</v>
      </c>
      <c r="M3" s="444">
        <v>2004</v>
      </c>
      <c r="N3" s="444">
        <v>2005</v>
      </c>
      <c r="O3" s="444">
        <v>2006</v>
      </c>
      <c r="P3" s="444" t="s">
        <v>243</v>
      </c>
    </row>
    <row r="4" spans="1:17" ht="11.25">
      <c r="A4" s="86" t="s">
        <v>11</v>
      </c>
      <c r="B4" s="445">
        <v>173200</v>
      </c>
      <c r="C4" s="445">
        <v>176127</v>
      </c>
      <c r="D4" s="445">
        <v>178335</v>
      </c>
      <c r="E4" s="445">
        <v>179500</v>
      </c>
      <c r="F4" s="445">
        <v>180400</v>
      </c>
      <c r="G4" s="445">
        <v>180700</v>
      </c>
      <c r="H4" s="445">
        <v>182700</v>
      </c>
      <c r="I4" s="445">
        <v>183100</v>
      </c>
      <c r="J4" s="445">
        <v>173733</v>
      </c>
      <c r="K4" s="445">
        <v>171268</v>
      </c>
      <c r="L4" s="445">
        <v>166466.11381234584</v>
      </c>
      <c r="M4" s="445">
        <v>157751</v>
      </c>
      <c r="N4" s="445">
        <v>147757.50230203164</v>
      </c>
      <c r="O4" s="445">
        <v>139345</v>
      </c>
      <c r="P4" s="445">
        <v>133352.7152307427</v>
      </c>
      <c r="Q4" s="38"/>
    </row>
    <row r="5" spans="1:17" ht="11.25">
      <c r="A5" s="86" t="s">
        <v>65</v>
      </c>
      <c r="B5" s="445">
        <v>111000</v>
      </c>
      <c r="C5" s="445">
        <v>112019</v>
      </c>
      <c r="D5" s="445">
        <v>114015</v>
      </c>
      <c r="E5" s="445">
        <v>114300</v>
      </c>
      <c r="F5" s="445">
        <v>114500</v>
      </c>
      <c r="G5" s="445">
        <v>115100</v>
      </c>
      <c r="H5" s="445">
        <v>116500</v>
      </c>
      <c r="I5" s="445">
        <v>116500</v>
      </c>
      <c r="J5" s="445">
        <v>112525</v>
      </c>
      <c r="K5" s="445">
        <v>110540</v>
      </c>
      <c r="L5" s="445">
        <v>107542.08720878561</v>
      </c>
      <c r="M5" s="445">
        <v>103752</v>
      </c>
      <c r="N5" s="445">
        <v>98647.50230203164</v>
      </c>
      <c r="O5" s="445">
        <v>92950</v>
      </c>
      <c r="P5" s="445">
        <v>90781.52379136725</v>
      </c>
      <c r="Q5" s="38"/>
    </row>
    <row r="6" spans="1:17" ht="11.25">
      <c r="A6" s="86" t="s">
        <v>244</v>
      </c>
      <c r="B6" s="445">
        <v>50400</v>
      </c>
      <c r="C6" s="445">
        <v>51944</v>
      </c>
      <c r="D6" s="445">
        <v>52669</v>
      </c>
      <c r="E6" s="445">
        <v>54000</v>
      </c>
      <c r="F6" s="445">
        <v>55000</v>
      </c>
      <c r="G6" s="445">
        <v>55100</v>
      </c>
      <c r="H6" s="445">
        <v>56100</v>
      </c>
      <c r="I6" s="445">
        <v>56400</v>
      </c>
      <c r="J6" s="445">
        <v>51697</v>
      </c>
      <c r="K6" s="445">
        <v>51636</v>
      </c>
      <c r="L6" s="445">
        <v>50502.223322587</v>
      </c>
      <c r="M6" s="445">
        <v>45880</v>
      </c>
      <c r="N6" s="445">
        <v>41302</v>
      </c>
      <c r="O6" s="445">
        <v>38794</v>
      </c>
      <c r="P6" s="445">
        <v>35148.19143937547</v>
      </c>
      <c r="Q6" s="38"/>
    </row>
    <row r="7" spans="1:17" ht="11.25">
      <c r="A7" s="86" t="s">
        <v>1</v>
      </c>
      <c r="B7" s="445">
        <v>11800</v>
      </c>
      <c r="C7" s="445">
        <v>12164</v>
      </c>
      <c r="D7" s="445">
        <v>11651</v>
      </c>
      <c r="E7" s="445">
        <v>11200</v>
      </c>
      <c r="F7" s="445">
        <v>10900</v>
      </c>
      <c r="G7" s="445">
        <v>10500</v>
      </c>
      <c r="H7" s="445">
        <v>10100</v>
      </c>
      <c r="I7" s="445">
        <v>10200</v>
      </c>
      <c r="J7" s="445">
        <v>9511</v>
      </c>
      <c r="K7" s="445">
        <v>9092</v>
      </c>
      <c r="L7" s="445">
        <v>8421.803280973218</v>
      </c>
      <c r="M7" s="445">
        <v>8119</v>
      </c>
      <c r="N7" s="445">
        <v>7808</v>
      </c>
      <c r="O7" s="445">
        <v>7601</v>
      </c>
      <c r="P7" s="445">
        <v>7423</v>
      </c>
      <c r="Q7" s="38"/>
    </row>
    <row r="8" spans="1:17" ht="11.25">
      <c r="A8" s="86" t="s">
        <v>245</v>
      </c>
      <c r="B8" s="445">
        <v>25600</v>
      </c>
      <c r="C8" s="445">
        <v>29447</v>
      </c>
      <c r="D8" s="445">
        <v>31825</v>
      </c>
      <c r="E8" s="445">
        <v>33800</v>
      </c>
      <c r="F8" s="445">
        <v>35500</v>
      </c>
      <c r="G8" s="445">
        <v>36500</v>
      </c>
      <c r="H8" s="445">
        <v>38300</v>
      </c>
      <c r="I8" s="445">
        <v>41335</v>
      </c>
      <c r="J8" s="445">
        <v>55660</v>
      </c>
      <c r="K8" s="445">
        <v>64849</v>
      </c>
      <c r="L8" s="445">
        <v>74435</v>
      </c>
      <c r="M8" s="445">
        <v>89362</v>
      </c>
      <c r="N8" s="445">
        <v>108963.74485739783</v>
      </c>
      <c r="O8" s="445">
        <v>124776.00325939244</v>
      </c>
      <c r="P8" s="445">
        <v>136591</v>
      </c>
      <c r="Q8" s="38"/>
    </row>
    <row r="9" spans="1:17" ht="11.25">
      <c r="A9" s="86" t="s">
        <v>0</v>
      </c>
      <c r="B9" s="445">
        <v>198800</v>
      </c>
      <c r="C9" s="445">
        <v>205574</v>
      </c>
      <c r="D9" s="445">
        <v>210160</v>
      </c>
      <c r="E9" s="445">
        <v>213300</v>
      </c>
      <c r="F9" s="445">
        <v>215900</v>
      </c>
      <c r="G9" s="445">
        <v>217200</v>
      </c>
      <c r="H9" s="445">
        <v>221000</v>
      </c>
      <c r="I9" s="445">
        <v>224435</v>
      </c>
      <c r="J9" s="445">
        <v>229393</v>
      </c>
      <c r="K9" s="445">
        <v>236117</v>
      </c>
      <c r="L9" s="445">
        <v>240901.11381234584</v>
      </c>
      <c r="M9" s="445">
        <v>247113</v>
      </c>
      <c r="N9" s="445">
        <v>256721.24715942948</v>
      </c>
      <c r="O9" s="445">
        <v>264121.00325939246</v>
      </c>
      <c r="P9" s="445">
        <v>269943.7152307427</v>
      </c>
      <c r="Q9" s="38"/>
    </row>
    <row r="10" spans="1:17" ht="11.25">
      <c r="A10" s="61" t="s">
        <v>42</v>
      </c>
      <c r="B10" s="445">
        <v>65300</v>
      </c>
      <c r="C10" s="445">
        <v>64930</v>
      </c>
      <c r="D10" s="445">
        <v>63030</v>
      </c>
      <c r="E10" s="445">
        <v>63630</v>
      </c>
      <c r="F10" s="445">
        <v>64680</v>
      </c>
      <c r="G10" s="445">
        <v>66137</v>
      </c>
      <c r="H10" s="445">
        <v>65690</v>
      </c>
      <c r="I10" s="445">
        <v>64223</v>
      </c>
      <c r="J10" s="445">
        <v>62837</v>
      </c>
      <c r="K10" s="445">
        <v>62275</v>
      </c>
      <c r="L10" s="445">
        <v>62192</v>
      </c>
      <c r="M10" s="445">
        <v>62449</v>
      </c>
      <c r="N10" s="445">
        <v>62153</v>
      </c>
      <c r="O10" s="445">
        <v>61346</v>
      </c>
      <c r="P10" s="445">
        <v>60521</v>
      </c>
      <c r="Q10" s="38"/>
    </row>
    <row r="11" spans="1:17" ht="11.25">
      <c r="A11" s="170" t="s">
        <v>33</v>
      </c>
      <c r="B11" s="446">
        <v>264100</v>
      </c>
      <c r="C11" s="446">
        <v>270504</v>
      </c>
      <c r="D11" s="446">
        <v>273190</v>
      </c>
      <c r="E11" s="446">
        <v>276930</v>
      </c>
      <c r="F11" s="446">
        <v>280580</v>
      </c>
      <c r="G11" s="446">
        <v>283337</v>
      </c>
      <c r="H11" s="446">
        <v>286690</v>
      </c>
      <c r="I11" s="446">
        <v>288658</v>
      </c>
      <c r="J11" s="446">
        <v>292230</v>
      </c>
      <c r="K11" s="446">
        <v>298392</v>
      </c>
      <c r="L11" s="446">
        <v>303093.11381234584</v>
      </c>
      <c r="M11" s="446">
        <v>309562</v>
      </c>
      <c r="N11" s="446">
        <v>318874.2471594295</v>
      </c>
      <c r="O11" s="446">
        <v>325467.00325939246</v>
      </c>
      <c r="P11" s="446">
        <v>330464.7152307427</v>
      </c>
      <c r="Q11" s="38"/>
    </row>
    <row r="12" spans="2:16" ht="11.25"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2:17" ht="11.25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2:17" ht="11.25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2:17" ht="11.25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2:17" ht="11.2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2:16" ht="11.25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2:16" ht="11.25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19" spans="2:16" ht="11.2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2:16" ht="11.25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ht="11.25">
      <c r="B21" s="38"/>
    </row>
    <row r="22" ht="11.25">
      <c r="B22" s="38"/>
    </row>
    <row r="23" ht="11.25">
      <c r="B23" s="38"/>
    </row>
    <row r="24" ht="11.25">
      <c r="B24" s="38"/>
    </row>
    <row r="25" ht="11.25">
      <c r="B25" s="38"/>
    </row>
    <row r="26" ht="11.25">
      <c r="B26" s="38"/>
    </row>
    <row r="27" ht="11.25">
      <c r="B27" s="38"/>
    </row>
    <row r="28" ht="11.25">
      <c r="B28" s="38"/>
    </row>
    <row r="29" ht="11.25">
      <c r="B29" s="38"/>
    </row>
    <row r="30" ht="11.25">
      <c r="B30" s="38"/>
    </row>
    <row r="31" ht="11.25">
      <c r="B31" s="38"/>
    </row>
    <row r="32" ht="11.25">
      <c r="B32" s="38"/>
    </row>
    <row r="33" ht="11.25">
      <c r="B33" s="38"/>
    </row>
    <row r="34" ht="11.25">
      <c r="B34" s="38"/>
    </row>
    <row r="35" ht="11.25">
      <c r="B35" s="38"/>
    </row>
    <row r="36" ht="11.25">
      <c r="B36" s="3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P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GK13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9.28125" style="2" customWidth="1"/>
    <col min="2" max="11" width="8.140625" style="2" hidden="1" customWidth="1"/>
    <col min="12" max="16" width="8.140625" style="2" customWidth="1"/>
    <col min="17" max="18" width="9.421875" style="2" customWidth="1"/>
    <col min="19" max="19" width="8.57421875" style="2" customWidth="1"/>
    <col min="20" max="20" width="12.7109375" style="2" customWidth="1"/>
    <col min="21" max="16384" width="11.421875" style="2" customWidth="1"/>
  </cols>
  <sheetData>
    <row r="1" ht="11.25">
      <c r="A1" s="46" t="s">
        <v>56</v>
      </c>
    </row>
    <row r="2" spans="2:18" ht="11.25">
      <c r="B2" s="46"/>
      <c r="C2" s="46"/>
      <c r="D2" s="46"/>
      <c r="E2" s="46"/>
      <c r="F2" s="46"/>
      <c r="G2" s="46"/>
      <c r="H2" s="46"/>
      <c r="I2" s="46"/>
      <c r="J2" s="46"/>
      <c r="K2" s="46"/>
      <c r="L2" s="1"/>
      <c r="M2" s="1"/>
      <c r="N2" s="1"/>
      <c r="O2" s="1"/>
      <c r="P2" s="1"/>
      <c r="Q2" s="1"/>
      <c r="R2" s="1"/>
    </row>
    <row r="3" spans="1:18" ht="52.5" customHeight="1">
      <c r="A3" s="486" t="s">
        <v>22</v>
      </c>
      <c r="B3" s="97" t="s">
        <v>9</v>
      </c>
      <c r="C3" s="97"/>
      <c r="D3" s="97"/>
      <c r="E3" s="97"/>
      <c r="F3" s="97"/>
      <c r="G3" s="97"/>
      <c r="H3" s="97"/>
      <c r="I3" s="97"/>
      <c r="J3" s="97"/>
      <c r="K3" s="97"/>
      <c r="L3" s="491" t="s">
        <v>9</v>
      </c>
      <c r="M3" s="492"/>
      <c r="N3" s="492"/>
      <c r="O3" s="492"/>
      <c r="P3" s="493"/>
      <c r="Q3" s="31" t="s">
        <v>3</v>
      </c>
      <c r="R3" s="30" t="s">
        <v>2</v>
      </c>
    </row>
    <row r="4" spans="1:18" ht="18.75" customHeight="1">
      <c r="A4" s="489"/>
      <c r="B4" s="147">
        <v>1993</v>
      </c>
      <c r="C4" s="103">
        <v>1994</v>
      </c>
      <c r="D4" s="104">
        <v>1995</v>
      </c>
      <c r="E4" s="103">
        <v>1996</v>
      </c>
      <c r="F4" s="104">
        <v>1997</v>
      </c>
      <c r="G4" s="103">
        <v>1998</v>
      </c>
      <c r="H4" s="104">
        <v>1999</v>
      </c>
      <c r="I4" s="104">
        <v>2000</v>
      </c>
      <c r="J4" s="104">
        <v>2001</v>
      </c>
      <c r="K4" s="105">
        <v>2002</v>
      </c>
      <c r="L4" s="107">
        <v>2003</v>
      </c>
      <c r="M4" s="67">
        <v>2004</v>
      </c>
      <c r="N4" s="67">
        <v>2005</v>
      </c>
      <c r="O4" s="67">
        <v>2006</v>
      </c>
      <c r="P4" s="111">
        <v>2007</v>
      </c>
      <c r="Q4" s="115" t="s">
        <v>29</v>
      </c>
      <c r="R4" s="30" t="s">
        <v>30</v>
      </c>
    </row>
    <row r="5" spans="1:18" s="6" customFormat="1" ht="18.75" customHeight="1">
      <c r="A5" s="101" t="s">
        <v>11</v>
      </c>
      <c r="B5" s="33">
        <f aca="true" t="shared" si="0" ref="B5:P5">B6+B10+B13</f>
        <v>173200</v>
      </c>
      <c r="C5" s="33">
        <f t="shared" si="0"/>
        <v>176127</v>
      </c>
      <c r="D5" s="33">
        <f t="shared" si="0"/>
        <v>178335</v>
      </c>
      <c r="E5" s="33">
        <f t="shared" si="0"/>
        <v>179500</v>
      </c>
      <c r="F5" s="33">
        <f t="shared" si="0"/>
        <v>180400</v>
      </c>
      <c r="G5" s="33">
        <f t="shared" si="0"/>
        <v>180700</v>
      </c>
      <c r="H5" s="33">
        <f t="shared" si="0"/>
        <v>182700</v>
      </c>
      <c r="I5" s="33">
        <f t="shared" si="0"/>
        <v>183100</v>
      </c>
      <c r="J5" s="33">
        <f t="shared" si="0"/>
        <v>173733</v>
      </c>
      <c r="K5" s="93">
        <f t="shared" si="0"/>
        <v>171268</v>
      </c>
      <c r="L5" s="108">
        <f t="shared" si="0"/>
        <v>166466.11381234584</v>
      </c>
      <c r="M5" s="52">
        <f t="shared" si="0"/>
        <v>157751</v>
      </c>
      <c r="N5" s="52">
        <f t="shared" si="0"/>
        <v>147757.50230203164</v>
      </c>
      <c r="O5" s="52">
        <f t="shared" si="0"/>
        <v>139345</v>
      </c>
      <c r="P5" s="112">
        <f t="shared" si="0"/>
        <v>133352.7152307427</v>
      </c>
      <c r="Q5" s="116">
        <f aca="true" t="shared" si="1" ref="Q5:Q15">100*(P5/O5-1)</f>
        <v>-4.300322773875842</v>
      </c>
      <c r="R5" s="56">
        <f aca="true" t="shared" si="2" ref="R5:R15">100*(POWER(P5/L5,0.25)-1)</f>
        <v>-5.393929234144956</v>
      </c>
    </row>
    <row r="6" spans="1:19" s="6" customFormat="1" ht="15" customHeight="1">
      <c r="A6" s="12" t="s">
        <v>49</v>
      </c>
      <c r="B6" s="34">
        <f>SUM(B7:B9)</f>
        <v>111000</v>
      </c>
      <c r="C6" s="34">
        <f>SUM(C7:C9)</f>
        <v>112019</v>
      </c>
      <c r="D6" s="34">
        <f>SUM(D7:D9)</f>
        <v>114015</v>
      </c>
      <c r="E6" s="34">
        <v>114300</v>
      </c>
      <c r="F6" s="34">
        <v>114500</v>
      </c>
      <c r="G6" s="34">
        <f aca="true" t="shared" si="3" ref="G6:P6">SUM(G7:G9)</f>
        <v>115100</v>
      </c>
      <c r="H6" s="34">
        <f t="shared" si="3"/>
        <v>116500</v>
      </c>
      <c r="I6" s="34">
        <f t="shared" si="3"/>
        <v>116500</v>
      </c>
      <c r="J6" s="34">
        <f t="shared" si="3"/>
        <v>112525</v>
      </c>
      <c r="K6" s="106">
        <f t="shared" si="3"/>
        <v>110540</v>
      </c>
      <c r="L6" s="109">
        <f t="shared" si="3"/>
        <v>107542.08720878561</v>
      </c>
      <c r="M6" s="54">
        <f t="shared" si="3"/>
        <v>103752</v>
      </c>
      <c r="N6" s="54">
        <f t="shared" si="3"/>
        <v>98647.50230203164</v>
      </c>
      <c r="O6" s="54">
        <f t="shared" si="3"/>
        <v>92950</v>
      </c>
      <c r="P6" s="113">
        <f t="shared" si="3"/>
        <v>90781.52379136725</v>
      </c>
      <c r="Q6" s="116">
        <f t="shared" si="1"/>
        <v>-2.3329491217135567</v>
      </c>
      <c r="R6" s="56">
        <f t="shared" si="2"/>
        <v>-4.147211478138624</v>
      </c>
      <c r="S6" s="37"/>
    </row>
    <row r="7" spans="1:22" s="6" customFormat="1" ht="15" customHeight="1">
      <c r="A7" s="99" t="s">
        <v>41</v>
      </c>
      <c r="B7" s="91">
        <v>92400</v>
      </c>
      <c r="C7" s="91">
        <f>87277+6502</f>
        <v>93779</v>
      </c>
      <c r="D7" s="91">
        <f>89223+6213</f>
        <v>95436</v>
      </c>
      <c r="E7" s="91"/>
      <c r="F7" s="91"/>
      <c r="G7" s="91">
        <f>90100+6400</f>
        <v>96500</v>
      </c>
      <c r="H7" s="91">
        <f>91500+6100</f>
        <v>97600</v>
      </c>
      <c r="I7" s="91">
        <f>92800+5700</f>
        <v>98500</v>
      </c>
      <c r="J7" s="91">
        <v>93853</v>
      </c>
      <c r="K7" s="91">
        <v>92335</v>
      </c>
      <c r="L7" s="110">
        <v>92554.98851785665</v>
      </c>
      <c r="M7" s="58">
        <v>88520</v>
      </c>
      <c r="N7" s="58">
        <v>84151.50230203164</v>
      </c>
      <c r="O7" s="58">
        <v>79041</v>
      </c>
      <c r="P7" s="114">
        <v>79017.52379136725</v>
      </c>
      <c r="Q7" s="117">
        <f t="shared" si="1"/>
        <v>-0.029701305186868865</v>
      </c>
      <c r="R7" s="60">
        <f t="shared" si="2"/>
        <v>-3.8762077475863133</v>
      </c>
      <c r="S7" s="37"/>
      <c r="T7" s="38"/>
      <c r="U7" s="38"/>
      <c r="V7" s="38"/>
    </row>
    <row r="8" spans="1:19" s="6" customFormat="1" ht="15" customHeight="1">
      <c r="A8" s="99" t="s">
        <v>13</v>
      </c>
      <c r="B8" s="91">
        <v>15100</v>
      </c>
      <c r="C8" s="91">
        <v>15078</v>
      </c>
      <c r="D8" s="91">
        <v>15222</v>
      </c>
      <c r="E8" s="91"/>
      <c r="F8" s="91"/>
      <c r="G8" s="91">
        <v>15300</v>
      </c>
      <c r="H8" s="91">
        <v>15000</v>
      </c>
      <c r="I8" s="91">
        <v>14600</v>
      </c>
      <c r="J8" s="91">
        <v>15082</v>
      </c>
      <c r="K8" s="91">
        <v>14748</v>
      </c>
      <c r="L8" s="110">
        <v>11598.480202856215</v>
      </c>
      <c r="M8" s="58">
        <v>12300</v>
      </c>
      <c r="N8" s="58">
        <v>11708</v>
      </c>
      <c r="O8" s="58">
        <v>11189</v>
      </c>
      <c r="P8" s="114">
        <v>8997</v>
      </c>
      <c r="Q8" s="117">
        <f t="shared" si="1"/>
        <v>-19.590669407453753</v>
      </c>
      <c r="R8" s="60">
        <f t="shared" si="2"/>
        <v>-6.152186498314649</v>
      </c>
      <c r="S8" s="37"/>
    </row>
    <row r="9" spans="1:19" s="6" customFormat="1" ht="15" customHeight="1">
      <c r="A9" s="15" t="s">
        <v>16</v>
      </c>
      <c r="B9" s="91">
        <v>3500</v>
      </c>
      <c r="C9" s="91">
        <v>3162</v>
      </c>
      <c r="D9" s="91">
        <v>3357</v>
      </c>
      <c r="E9" s="91"/>
      <c r="F9" s="91"/>
      <c r="G9" s="91">
        <v>3300</v>
      </c>
      <c r="H9" s="91">
        <v>3900</v>
      </c>
      <c r="I9" s="91">
        <v>3400</v>
      </c>
      <c r="J9" s="91">
        <v>3590</v>
      </c>
      <c r="K9" s="91">
        <v>3457</v>
      </c>
      <c r="L9" s="110">
        <v>3388.6184880727546</v>
      </c>
      <c r="M9" s="58">
        <v>2932</v>
      </c>
      <c r="N9" s="58">
        <v>2788</v>
      </c>
      <c r="O9" s="58">
        <v>2720</v>
      </c>
      <c r="P9" s="114">
        <v>2767</v>
      </c>
      <c r="Q9" s="117">
        <f t="shared" si="1"/>
        <v>1.7279411764705932</v>
      </c>
      <c r="R9" s="60">
        <f t="shared" si="2"/>
        <v>-4.940260289971221</v>
      </c>
      <c r="S9" s="37"/>
    </row>
    <row r="10" spans="1:19" s="6" customFormat="1" ht="15" customHeight="1">
      <c r="A10" s="14" t="s">
        <v>50</v>
      </c>
      <c r="B10" s="34">
        <f>SUM(B11:B12)</f>
        <v>50400</v>
      </c>
      <c r="C10" s="34">
        <f>SUM(C11:C12)</f>
        <v>51944</v>
      </c>
      <c r="D10" s="34">
        <f>SUM(D11:D12)</f>
        <v>52669</v>
      </c>
      <c r="E10" s="34">
        <v>54000</v>
      </c>
      <c r="F10" s="34">
        <v>55000</v>
      </c>
      <c r="G10" s="34">
        <f aca="true" t="shared" si="4" ref="G10:P10">SUM(G11:G12)</f>
        <v>55100</v>
      </c>
      <c r="H10" s="34">
        <f t="shared" si="4"/>
        <v>56100</v>
      </c>
      <c r="I10" s="34">
        <f t="shared" si="4"/>
        <v>56400</v>
      </c>
      <c r="J10" s="34">
        <f t="shared" si="4"/>
        <v>51697</v>
      </c>
      <c r="K10" s="106">
        <f t="shared" si="4"/>
        <v>51636</v>
      </c>
      <c r="L10" s="109">
        <f t="shared" si="4"/>
        <v>50502.223322587</v>
      </c>
      <c r="M10" s="54">
        <f t="shared" si="4"/>
        <v>45880</v>
      </c>
      <c r="N10" s="54">
        <f t="shared" si="4"/>
        <v>41302</v>
      </c>
      <c r="O10" s="54">
        <f t="shared" si="4"/>
        <v>38794</v>
      </c>
      <c r="P10" s="113">
        <f t="shared" si="4"/>
        <v>35148.19143937547</v>
      </c>
      <c r="Q10" s="116">
        <f t="shared" si="1"/>
        <v>-9.397867094459267</v>
      </c>
      <c r="R10" s="56">
        <f t="shared" si="2"/>
        <v>-8.662710115635475</v>
      </c>
      <c r="S10" s="37"/>
    </row>
    <row r="11" spans="1:19" s="6" customFormat="1" ht="15" customHeight="1">
      <c r="A11" s="99" t="s">
        <v>41</v>
      </c>
      <c r="B11" s="91">
        <v>47300</v>
      </c>
      <c r="C11" s="91">
        <v>48647</v>
      </c>
      <c r="D11" s="91">
        <v>49196</v>
      </c>
      <c r="E11" s="91"/>
      <c r="F11" s="91"/>
      <c r="G11" s="91">
        <v>51600</v>
      </c>
      <c r="H11" s="91">
        <v>52900</v>
      </c>
      <c r="I11" s="91">
        <v>53300</v>
      </c>
      <c r="J11" s="91">
        <v>48764</v>
      </c>
      <c r="K11" s="91">
        <v>48816</v>
      </c>
      <c r="L11" s="110">
        <v>47766.97096407132</v>
      </c>
      <c r="M11" s="58">
        <v>43871</v>
      </c>
      <c r="N11" s="58">
        <v>39395</v>
      </c>
      <c r="O11" s="58">
        <v>37104</v>
      </c>
      <c r="P11" s="114">
        <v>33637.19143937547</v>
      </c>
      <c r="Q11" s="117">
        <f t="shared" si="1"/>
        <v>-9.343490083615059</v>
      </c>
      <c r="R11" s="60">
        <f t="shared" si="2"/>
        <v>-8.394192754089659</v>
      </c>
      <c r="S11" s="37"/>
    </row>
    <row r="12" spans="1:19" s="6" customFormat="1" ht="15" customHeight="1">
      <c r="A12" s="100" t="s">
        <v>14</v>
      </c>
      <c r="B12" s="92">
        <v>3100</v>
      </c>
      <c r="C12" s="92">
        <v>3297</v>
      </c>
      <c r="D12" s="92">
        <v>3473</v>
      </c>
      <c r="E12" s="92"/>
      <c r="F12" s="92"/>
      <c r="G12" s="92">
        <v>3500</v>
      </c>
      <c r="H12" s="92">
        <v>3200</v>
      </c>
      <c r="I12" s="92">
        <v>3100</v>
      </c>
      <c r="J12" s="92">
        <v>2933</v>
      </c>
      <c r="K12" s="92">
        <v>2820</v>
      </c>
      <c r="L12" s="110">
        <v>2735.2523585156796</v>
      </c>
      <c r="M12" s="58">
        <v>2009</v>
      </c>
      <c r="N12" s="58">
        <v>1907</v>
      </c>
      <c r="O12" s="58">
        <v>1690</v>
      </c>
      <c r="P12" s="114">
        <v>1511</v>
      </c>
      <c r="Q12" s="117">
        <f t="shared" si="1"/>
        <v>-10.591715976331361</v>
      </c>
      <c r="R12" s="60">
        <f t="shared" si="2"/>
        <v>-13.78818946938367</v>
      </c>
      <c r="S12" s="37"/>
    </row>
    <row r="13" spans="1:19" s="6" customFormat="1" ht="15" customHeight="1">
      <c r="A13" s="14" t="s">
        <v>1</v>
      </c>
      <c r="B13" s="93">
        <v>11800</v>
      </c>
      <c r="C13" s="93">
        <v>12164</v>
      </c>
      <c r="D13" s="93">
        <v>11651</v>
      </c>
      <c r="E13" s="93">
        <v>11200</v>
      </c>
      <c r="F13" s="93">
        <v>10900</v>
      </c>
      <c r="G13" s="93">
        <v>10500</v>
      </c>
      <c r="H13" s="93">
        <v>10100</v>
      </c>
      <c r="I13" s="93">
        <v>10200</v>
      </c>
      <c r="J13" s="93">
        <v>9511</v>
      </c>
      <c r="K13" s="93">
        <v>9092</v>
      </c>
      <c r="L13" s="108">
        <v>8421.803280973218</v>
      </c>
      <c r="M13" s="52">
        <v>8119</v>
      </c>
      <c r="N13" s="52">
        <v>7808</v>
      </c>
      <c r="O13" s="52">
        <v>7601</v>
      </c>
      <c r="P13" s="112">
        <v>7423</v>
      </c>
      <c r="Q13" s="116">
        <f t="shared" si="1"/>
        <v>-2.3417971319563247</v>
      </c>
      <c r="R13" s="56">
        <f t="shared" si="2"/>
        <v>-3.1067346844010357</v>
      </c>
      <c r="S13" s="37"/>
    </row>
    <row r="14" spans="1:19" s="6" customFormat="1" ht="15" customHeight="1">
      <c r="A14" s="118" t="s">
        <v>10</v>
      </c>
      <c r="B14" s="119">
        <f>SUM(B15:B18)</f>
        <v>25600</v>
      </c>
      <c r="C14" s="119">
        <f>SUM(C15:C18)</f>
        <v>29447</v>
      </c>
      <c r="D14" s="119">
        <f>SUM(D15:D18)</f>
        <v>31825</v>
      </c>
      <c r="E14" s="119">
        <f>21200+12600</f>
        <v>33800</v>
      </c>
      <c r="F14" s="119">
        <f>22700+12800</f>
        <v>35500</v>
      </c>
      <c r="G14" s="119">
        <f>23300+13200</f>
        <v>36500</v>
      </c>
      <c r="H14" s="119">
        <v>38300</v>
      </c>
      <c r="I14" s="119">
        <v>41335</v>
      </c>
      <c r="J14" s="119">
        <v>55660</v>
      </c>
      <c r="K14" s="120">
        <v>64849</v>
      </c>
      <c r="L14" s="121">
        <f>SUM(L15:L18)</f>
        <v>74435</v>
      </c>
      <c r="M14" s="69">
        <f>SUM(M15:M18)</f>
        <v>89362</v>
      </c>
      <c r="N14" s="69">
        <f>SUM(N15:N18)</f>
        <v>108963.74485739783</v>
      </c>
      <c r="O14" s="69">
        <f>SUM(O15:O18)</f>
        <v>121776.003259392</v>
      </c>
      <c r="P14" s="122">
        <f>SUM(P15:P18)</f>
        <v>136591</v>
      </c>
      <c r="Q14" s="123">
        <f t="shared" si="1"/>
        <v>12.16577679023587</v>
      </c>
      <c r="R14" s="71">
        <f t="shared" si="2"/>
        <v>16.388808695552882</v>
      </c>
      <c r="S14" s="94"/>
    </row>
    <row r="15" spans="1:19" s="6" customFormat="1" ht="15" customHeight="1">
      <c r="A15" s="99" t="s">
        <v>41</v>
      </c>
      <c r="B15" s="91">
        <v>18300</v>
      </c>
      <c r="C15" s="91">
        <v>21578</v>
      </c>
      <c r="D15" s="91">
        <v>23888</v>
      </c>
      <c r="E15" s="91"/>
      <c r="F15" s="91"/>
      <c r="G15" s="91">
        <v>28700</v>
      </c>
      <c r="H15" s="91"/>
      <c r="I15" s="91"/>
      <c r="J15" s="91"/>
      <c r="K15" s="91"/>
      <c r="L15" s="110">
        <v>57910</v>
      </c>
      <c r="M15" s="58">
        <v>75288</v>
      </c>
      <c r="N15" s="58">
        <v>95426.74485739783</v>
      </c>
      <c r="O15" s="58">
        <v>108452.003259392</v>
      </c>
      <c r="P15" s="114">
        <v>120094</v>
      </c>
      <c r="Q15" s="117">
        <f t="shared" si="1"/>
        <v>10.734699582047401</v>
      </c>
      <c r="R15" s="60">
        <f t="shared" si="2"/>
        <v>20.002953868047978</v>
      </c>
      <c r="S15" s="35"/>
    </row>
    <row r="16" spans="1:19" s="6" customFormat="1" ht="15" customHeight="1">
      <c r="A16" s="99" t="s">
        <v>13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110" t="s">
        <v>39</v>
      </c>
      <c r="M16" s="58" t="s">
        <v>39</v>
      </c>
      <c r="N16" s="58" t="s">
        <v>39</v>
      </c>
      <c r="O16" s="58" t="s">
        <v>39</v>
      </c>
      <c r="P16" s="114">
        <v>2310</v>
      </c>
      <c r="Q16" s="117" t="s">
        <v>39</v>
      </c>
      <c r="R16" s="64" t="s">
        <v>39</v>
      </c>
      <c r="S16" s="35"/>
    </row>
    <row r="17" spans="1:19" s="6" customFormat="1" ht="15" customHeight="1">
      <c r="A17" s="99" t="s">
        <v>14</v>
      </c>
      <c r="B17" s="91">
        <v>7300</v>
      </c>
      <c r="C17" s="91">
        <v>7869</v>
      </c>
      <c r="D17" s="91">
        <v>7937</v>
      </c>
      <c r="E17" s="91"/>
      <c r="F17" s="91"/>
      <c r="G17" s="91">
        <v>7600</v>
      </c>
      <c r="H17" s="91"/>
      <c r="I17" s="91"/>
      <c r="J17" s="91"/>
      <c r="K17" s="91"/>
      <c r="L17" s="110">
        <v>6721</v>
      </c>
      <c r="M17" s="58">
        <v>6516</v>
      </c>
      <c r="N17" s="58">
        <v>5997</v>
      </c>
      <c r="O17" s="58">
        <v>5503</v>
      </c>
      <c r="P17" s="114">
        <v>5440</v>
      </c>
      <c r="Q17" s="117">
        <f aca="true" t="shared" si="5" ref="Q17:Q23">100*(P17/O17-1)</f>
        <v>-1.1448300926767185</v>
      </c>
      <c r="R17" s="60">
        <f>100*(POWER(P17/L17,0.25)-1)</f>
        <v>-5.149144773808956</v>
      </c>
      <c r="S17" s="37"/>
    </row>
    <row r="18" spans="1:21" s="6" customFormat="1" ht="15" customHeight="1">
      <c r="A18" s="124" t="s">
        <v>15</v>
      </c>
      <c r="B18" s="125" t="s">
        <v>31</v>
      </c>
      <c r="C18" s="125"/>
      <c r="D18" s="125"/>
      <c r="E18" s="125"/>
      <c r="F18" s="125"/>
      <c r="G18" s="125" t="s">
        <v>31</v>
      </c>
      <c r="H18" s="125"/>
      <c r="I18" s="125"/>
      <c r="J18" s="125"/>
      <c r="K18" s="125"/>
      <c r="L18" s="126">
        <v>9804</v>
      </c>
      <c r="M18" s="127">
        <v>7558</v>
      </c>
      <c r="N18" s="127">
        <v>7540</v>
      </c>
      <c r="O18" s="127">
        <v>7821</v>
      </c>
      <c r="P18" s="128">
        <v>8747</v>
      </c>
      <c r="Q18" s="129">
        <f t="shared" si="5"/>
        <v>11.839918169032092</v>
      </c>
      <c r="R18" s="130">
        <f>100*(POWER(P18/L18,0.25)-1)</f>
        <v>-2.81170662531397</v>
      </c>
      <c r="S18" s="35"/>
      <c r="U18" s="40"/>
    </row>
    <row r="19" spans="1:193" s="6" customFormat="1" ht="15" customHeight="1">
      <c r="A19" s="14" t="s">
        <v>0</v>
      </c>
      <c r="B19" s="33">
        <f aca="true" t="shared" si="6" ref="B19:P19">B5+B14</f>
        <v>198800</v>
      </c>
      <c r="C19" s="33">
        <f t="shared" si="6"/>
        <v>205574</v>
      </c>
      <c r="D19" s="33">
        <f t="shared" si="6"/>
        <v>210160</v>
      </c>
      <c r="E19" s="33">
        <f t="shared" si="6"/>
        <v>213300</v>
      </c>
      <c r="F19" s="33">
        <f t="shared" si="6"/>
        <v>215900</v>
      </c>
      <c r="G19" s="33">
        <f t="shared" si="6"/>
        <v>217200</v>
      </c>
      <c r="H19" s="33">
        <f t="shared" si="6"/>
        <v>221000</v>
      </c>
      <c r="I19" s="33">
        <f t="shared" si="6"/>
        <v>224435</v>
      </c>
      <c r="J19" s="33">
        <f t="shared" si="6"/>
        <v>229393</v>
      </c>
      <c r="K19" s="93">
        <f t="shared" si="6"/>
        <v>236117</v>
      </c>
      <c r="L19" s="108">
        <f t="shared" si="6"/>
        <v>240901.11381234584</v>
      </c>
      <c r="M19" s="52">
        <f t="shared" si="6"/>
        <v>247113</v>
      </c>
      <c r="N19" s="52">
        <f t="shared" si="6"/>
        <v>256721.24715942948</v>
      </c>
      <c r="O19" s="52">
        <f t="shared" si="6"/>
        <v>261121.003259392</v>
      </c>
      <c r="P19" s="112">
        <f t="shared" si="6"/>
        <v>269943.7152307427</v>
      </c>
      <c r="Q19" s="116">
        <f t="shared" si="5"/>
        <v>3.378782963156146</v>
      </c>
      <c r="R19" s="56">
        <f>100*(POWER(P19/L19,0.25)-1)</f>
        <v>2.8865496520866563</v>
      </c>
      <c r="S19" s="35"/>
      <c r="T19" s="41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</row>
    <row r="20" spans="1:19" s="42" customFormat="1" ht="15" customHeight="1">
      <c r="A20" s="135" t="s">
        <v>36</v>
      </c>
      <c r="B20" s="136">
        <v>65300</v>
      </c>
      <c r="C20" s="136">
        <v>64930</v>
      </c>
      <c r="D20" s="136">
        <v>63030</v>
      </c>
      <c r="E20" s="137">
        <f>60600*1.05</f>
        <v>63630</v>
      </c>
      <c r="F20" s="137">
        <f>61600*1.05</f>
        <v>64680</v>
      </c>
      <c r="G20" s="136">
        <v>66137</v>
      </c>
      <c r="H20" s="137">
        <v>65690</v>
      </c>
      <c r="I20" s="137">
        <v>64223</v>
      </c>
      <c r="J20" s="137">
        <v>62837</v>
      </c>
      <c r="K20" s="137">
        <v>62275</v>
      </c>
      <c r="L20" s="138">
        <v>62192</v>
      </c>
      <c r="M20" s="139">
        <v>62449</v>
      </c>
      <c r="N20" s="139">
        <v>62153</v>
      </c>
      <c r="O20" s="139">
        <v>61346</v>
      </c>
      <c r="P20" s="140">
        <v>60521</v>
      </c>
      <c r="Q20" s="141">
        <f t="shared" si="5"/>
        <v>-1.3448309588237173</v>
      </c>
      <c r="R20" s="142">
        <f>100*(POWER(P20/L20,0.25)-1)</f>
        <v>-0.6785861814173622</v>
      </c>
      <c r="S20" s="35"/>
    </row>
    <row r="21" spans="1:19" s="42" customFormat="1" ht="16.5" customHeight="1">
      <c r="A21" s="102" t="s">
        <v>37</v>
      </c>
      <c r="B21" s="36" t="s">
        <v>32</v>
      </c>
      <c r="C21" s="36"/>
      <c r="D21" s="36"/>
      <c r="E21" s="36"/>
      <c r="F21" s="36"/>
      <c r="G21" s="36" t="s">
        <v>32</v>
      </c>
      <c r="H21" s="36"/>
      <c r="I21" s="36"/>
      <c r="J21" s="36"/>
      <c r="K21" s="91"/>
      <c r="L21" s="110" t="s">
        <v>44</v>
      </c>
      <c r="M21" s="58" t="s">
        <v>44</v>
      </c>
      <c r="N21" s="58">
        <v>7872</v>
      </c>
      <c r="O21" s="58">
        <v>7303</v>
      </c>
      <c r="P21" s="114">
        <v>8580</v>
      </c>
      <c r="Q21" s="117">
        <f t="shared" si="5"/>
        <v>17.48596467205259</v>
      </c>
      <c r="R21" s="64" t="s">
        <v>39</v>
      </c>
      <c r="S21" s="35"/>
    </row>
    <row r="22" spans="1:19" s="42" customFormat="1" ht="16.5" customHeight="1">
      <c r="A22" s="143" t="s">
        <v>38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6" t="s">
        <v>44</v>
      </c>
      <c r="M22" s="127" t="s">
        <v>44</v>
      </c>
      <c r="N22" s="127">
        <v>54281</v>
      </c>
      <c r="O22" s="127">
        <v>54043</v>
      </c>
      <c r="P22" s="128">
        <v>51941</v>
      </c>
      <c r="Q22" s="129">
        <f t="shared" si="5"/>
        <v>-3.889495401809673</v>
      </c>
      <c r="R22" s="144" t="s">
        <v>39</v>
      </c>
      <c r="S22" s="35"/>
    </row>
    <row r="23" spans="1:23" s="42" customFormat="1" ht="17.25" customHeight="1">
      <c r="A23" s="146" t="s">
        <v>33</v>
      </c>
      <c r="B23" s="145">
        <f aca="true" t="shared" si="7" ref="B23:P23">B19+B20</f>
        <v>264100</v>
      </c>
      <c r="C23" s="131">
        <f t="shared" si="7"/>
        <v>270504</v>
      </c>
      <c r="D23" s="131">
        <f t="shared" si="7"/>
        <v>273190</v>
      </c>
      <c r="E23" s="131">
        <f t="shared" si="7"/>
        <v>276930</v>
      </c>
      <c r="F23" s="131">
        <f t="shared" si="7"/>
        <v>280580</v>
      </c>
      <c r="G23" s="131">
        <f t="shared" si="7"/>
        <v>283337</v>
      </c>
      <c r="H23" s="131">
        <f t="shared" si="7"/>
        <v>286690</v>
      </c>
      <c r="I23" s="131">
        <f t="shared" si="7"/>
        <v>288658</v>
      </c>
      <c r="J23" s="131">
        <f t="shared" si="7"/>
        <v>292230</v>
      </c>
      <c r="K23" s="132">
        <f t="shared" si="7"/>
        <v>298392</v>
      </c>
      <c r="L23" s="77">
        <f t="shared" si="7"/>
        <v>303093.11381234584</v>
      </c>
      <c r="M23" s="73">
        <f t="shared" si="7"/>
        <v>309562</v>
      </c>
      <c r="N23" s="73">
        <f t="shared" si="7"/>
        <v>318874.2471594295</v>
      </c>
      <c r="O23" s="73">
        <f t="shared" si="7"/>
        <v>322467.003259392</v>
      </c>
      <c r="P23" s="133">
        <f t="shared" si="7"/>
        <v>330464.7152307427</v>
      </c>
      <c r="Q23" s="134">
        <f t="shared" si="5"/>
        <v>2.4801644479938822</v>
      </c>
      <c r="R23" s="75">
        <f>100*(POWER(P23/L23,0.25)-1)</f>
        <v>2.185025222017778</v>
      </c>
      <c r="S23" s="35"/>
      <c r="V23" s="7"/>
      <c r="W23" s="7"/>
    </row>
    <row r="24" spans="1:23" s="42" customFormat="1" ht="11.25">
      <c r="A24" s="490" t="s">
        <v>43</v>
      </c>
      <c r="B24" s="490"/>
      <c r="C24" s="490"/>
      <c r="D24" s="490"/>
      <c r="E24" s="490"/>
      <c r="F24" s="490"/>
      <c r="G24" s="490"/>
      <c r="H24" s="490"/>
      <c r="I24" s="490"/>
      <c r="J24" s="490"/>
      <c r="K24" s="490"/>
      <c r="L24" s="490"/>
      <c r="M24" s="490"/>
      <c r="N24" s="490"/>
      <c r="O24" s="490"/>
      <c r="P24" s="490"/>
      <c r="Q24" s="490"/>
      <c r="R24" s="490"/>
      <c r="S24" s="35"/>
      <c r="V24" s="7"/>
      <c r="W24" s="7"/>
    </row>
    <row r="25" spans="1:18" s="7" customFormat="1" ht="11.25">
      <c r="A25" s="42" t="s">
        <v>52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7"/>
      <c r="M25" s="47"/>
      <c r="N25" s="47"/>
      <c r="O25" s="47"/>
      <c r="P25" s="47"/>
      <c r="Q25" s="48"/>
      <c r="R25" s="49"/>
    </row>
    <row r="26" spans="1:18" ht="11.25">
      <c r="A26" s="7" t="s">
        <v>53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43"/>
      <c r="M26" s="43"/>
      <c r="N26" s="43"/>
      <c r="O26" s="43"/>
      <c r="P26" s="43"/>
      <c r="Q26" s="7"/>
      <c r="R26" s="7"/>
    </row>
    <row r="27" spans="1:16" ht="11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43"/>
      <c r="M27" s="43"/>
      <c r="N27" s="43"/>
      <c r="O27" s="43"/>
      <c r="P27" s="43"/>
    </row>
    <row r="28" spans="1:16" ht="11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43"/>
      <c r="M28" s="43"/>
      <c r="N28" s="43"/>
      <c r="O28" s="95"/>
      <c r="P28" s="43"/>
    </row>
    <row r="29" spans="1:17" ht="12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43"/>
      <c r="M29" s="43"/>
      <c r="N29" s="43"/>
      <c r="O29" s="43"/>
      <c r="P29" s="96"/>
      <c r="Q29" s="96"/>
    </row>
    <row r="30" spans="12:17" ht="11.25">
      <c r="L30" s="7"/>
      <c r="M30" s="7"/>
      <c r="N30" s="7"/>
      <c r="O30" s="7"/>
      <c r="P30" s="7"/>
      <c r="Q30" s="7"/>
    </row>
    <row r="31" ht="11.25">
      <c r="L31" s="7"/>
    </row>
    <row r="32" ht="11.25">
      <c r="L32" s="7"/>
    </row>
    <row r="33" ht="11.25">
      <c r="L33" s="7"/>
    </row>
    <row r="34" ht="11.25">
      <c r="L34" s="7"/>
    </row>
    <row r="35" ht="11.25">
      <c r="L35" s="7"/>
    </row>
    <row r="36" ht="11.25">
      <c r="L36" s="7"/>
    </row>
    <row r="37" ht="11.25">
      <c r="L37" s="7"/>
    </row>
    <row r="38" ht="11.25">
      <c r="L38" s="7"/>
    </row>
    <row r="39" ht="11.25">
      <c r="L39" s="7"/>
    </row>
    <row r="40" ht="11.25">
      <c r="L40" s="7"/>
    </row>
    <row r="41" ht="11.25">
      <c r="L41" s="7"/>
    </row>
    <row r="42" ht="11.25">
      <c r="L42" s="7"/>
    </row>
    <row r="43" ht="11.25">
      <c r="L43" s="7"/>
    </row>
    <row r="44" ht="11.25">
      <c r="L44" s="7"/>
    </row>
    <row r="45" ht="11.25">
      <c r="L45" s="7"/>
    </row>
    <row r="46" ht="11.25">
      <c r="L46" s="7"/>
    </row>
    <row r="47" ht="11.25">
      <c r="L47" s="7"/>
    </row>
    <row r="48" ht="11.25">
      <c r="L48" s="7"/>
    </row>
    <row r="49" ht="11.25">
      <c r="L49" s="7"/>
    </row>
    <row r="50" ht="11.25">
      <c r="L50" s="7"/>
    </row>
    <row r="51" ht="11.25">
      <c r="L51" s="7"/>
    </row>
    <row r="52" ht="11.25">
      <c r="L52" s="7"/>
    </row>
    <row r="53" ht="11.25">
      <c r="L53" s="7"/>
    </row>
    <row r="54" ht="11.25">
      <c r="L54" s="7"/>
    </row>
    <row r="55" ht="11.25">
      <c r="L55" s="7"/>
    </row>
    <row r="56" ht="11.25">
      <c r="L56" s="7"/>
    </row>
    <row r="57" ht="11.25">
      <c r="L57" s="7"/>
    </row>
    <row r="58" ht="11.25">
      <c r="L58" s="7"/>
    </row>
    <row r="59" ht="11.25">
      <c r="L59" s="7"/>
    </row>
    <row r="60" ht="11.25">
      <c r="L60" s="7"/>
    </row>
    <row r="61" ht="11.25">
      <c r="L61" s="7"/>
    </row>
    <row r="62" ht="11.25">
      <c r="L62" s="7"/>
    </row>
    <row r="63" ht="11.25">
      <c r="L63" s="7"/>
    </row>
    <row r="64" ht="11.25">
      <c r="L64" s="7"/>
    </row>
    <row r="65" ht="11.25">
      <c r="L65" s="7"/>
    </row>
    <row r="66" ht="11.25">
      <c r="L66" s="7"/>
    </row>
    <row r="67" ht="11.25">
      <c r="L67" s="7"/>
    </row>
    <row r="68" ht="11.25">
      <c r="L68" s="7"/>
    </row>
    <row r="69" ht="11.25">
      <c r="L69" s="7"/>
    </row>
    <row r="70" ht="11.25">
      <c r="L70" s="7"/>
    </row>
    <row r="71" ht="11.25">
      <c r="L71" s="7"/>
    </row>
    <row r="72" ht="11.25">
      <c r="L72" s="7"/>
    </row>
    <row r="73" ht="11.25">
      <c r="L73" s="7"/>
    </row>
    <row r="74" ht="11.25">
      <c r="L74" s="7"/>
    </row>
    <row r="75" ht="11.25">
      <c r="L75" s="7"/>
    </row>
    <row r="76" ht="11.25">
      <c r="L76" s="7"/>
    </row>
    <row r="77" ht="11.25">
      <c r="L77" s="7"/>
    </row>
    <row r="78" ht="11.25">
      <c r="L78" s="7"/>
    </row>
    <row r="79" ht="11.25">
      <c r="L79" s="7"/>
    </row>
    <row r="80" ht="11.25">
      <c r="L80" s="7"/>
    </row>
    <row r="81" ht="11.25">
      <c r="L81" s="7"/>
    </row>
    <row r="82" ht="11.25">
      <c r="L82" s="7"/>
    </row>
    <row r="83" ht="11.25">
      <c r="L83" s="7"/>
    </row>
    <row r="84" ht="11.25">
      <c r="L84" s="7"/>
    </row>
    <row r="85" ht="11.25">
      <c r="L85" s="7"/>
    </row>
    <row r="86" ht="11.25">
      <c r="L86" s="7"/>
    </row>
    <row r="87" ht="11.25">
      <c r="L87" s="7"/>
    </row>
    <row r="88" ht="11.25">
      <c r="L88" s="7"/>
    </row>
    <row r="89" ht="11.25">
      <c r="L89" s="7"/>
    </row>
    <row r="90" ht="11.25">
      <c r="L90" s="7"/>
    </row>
    <row r="91" ht="11.25">
      <c r="L91" s="7"/>
    </row>
    <row r="92" ht="11.25">
      <c r="L92" s="7"/>
    </row>
    <row r="93" ht="11.25">
      <c r="L93" s="7"/>
    </row>
    <row r="94" ht="11.25">
      <c r="L94" s="7"/>
    </row>
    <row r="95" ht="11.25">
      <c r="L95" s="7"/>
    </row>
    <row r="96" ht="11.25">
      <c r="L96" s="7"/>
    </row>
    <row r="97" ht="11.25">
      <c r="L97" s="7"/>
    </row>
    <row r="98" ht="11.25">
      <c r="L98" s="7"/>
    </row>
    <row r="99" ht="11.25">
      <c r="L99" s="7"/>
    </row>
    <row r="100" ht="11.25">
      <c r="L100" s="7"/>
    </row>
    <row r="101" ht="11.25">
      <c r="L101" s="7"/>
    </row>
    <row r="102" ht="11.25">
      <c r="L102" s="7"/>
    </row>
    <row r="103" ht="11.25">
      <c r="L103" s="7"/>
    </row>
    <row r="104" ht="11.25">
      <c r="L104" s="7"/>
    </row>
    <row r="105" ht="11.25">
      <c r="L105" s="7"/>
    </row>
    <row r="106" ht="11.25">
      <c r="L106" s="7"/>
    </row>
    <row r="107" ht="11.25">
      <c r="L107" s="7"/>
    </row>
    <row r="108" ht="11.25">
      <c r="L108" s="7"/>
    </row>
    <row r="109" ht="11.25">
      <c r="L109" s="7"/>
    </row>
    <row r="110" ht="11.25">
      <c r="L110" s="7"/>
    </row>
    <row r="111" ht="11.25">
      <c r="L111" s="7"/>
    </row>
    <row r="112" ht="11.25">
      <c r="L112" s="7"/>
    </row>
    <row r="113" ht="11.25">
      <c r="L113" s="7"/>
    </row>
    <row r="114" ht="11.25">
      <c r="L114" s="7"/>
    </row>
    <row r="115" ht="11.25">
      <c r="L115" s="7"/>
    </row>
    <row r="116" ht="11.25">
      <c r="L116" s="7"/>
    </row>
    <row r="117" ht="11.25">
      <c r="L117" s="7"/>
    </row>
    <row r="118" ht="11.25">
      <c r="L118" s="7"/>
    </row>
    <row r="119" ht="11.25">
      <c r="L119" s="7"/>
    </row>
    <row r="120" ht="11.25">
      <c r="L120" s="7"/>
    </row>
    <row r="121" ht="11.25">
      <c r="L121" s="7"/>
    </row>
    <row r="122" ht="11.25">
      <c r="L122" s="7"/>
    </row>
    <row r="123" ht="11.25">
      <c r="L123" s="7"/>
    </row>
    <row r="124" ht="11.25">
      <c r="L124" s="7"/>
    </row>
    <row r="125" ht="11.25">
      <c r="L125" s="7"/>
    </row>
    <row r="126" ht="11.25">
      <c r="L126" s="7"/>
    </row>
    <row r="127" ht="11.25">
      <c r="L127" s="7"/>
    </row>
    <row r="128" ht="11.25">
      <c r="L128" s="7"/>
    </row>
    <row r="129" ht="11.25">
      <c r="L129" s="7"/>
    </row>
    <row r="130" ht="11.25">
      <c r="L130" s="7"/>
    </row>
    <row r="131" ht="11.25">
      <c r="L131" s="7"/>
    </row>
    <row r="132" ht="11.25">
      <c r="L132" s="7"/>
    </row>
    <row r="133" ht="11.25">
      <c r="L133" s="7"/>
    </row>
    <row r="134" ht="11.25">
      <c r="L134" s="7"/>
    </row>
    <row r="135" ht="11.25">
      <c r="L135" s="7"/>
    </row>
    <row r="136" ht="11.25">
      <c r="L136" s="7"/>
    </row>
    <row r="137" ht="11.25">
      <c r="L137" s="7"/>
    </row>
    <row r="138" ht="11.25">
      <c r="L138" s="7"/>
    </row>
    <row r="139" ht="11.25">
      <c r="L139" s="7"/>
    </row>
    <row r="140" ht="11.25">
      <c r="L140" s="7"/>
    </row>
    <row r="141" ht="11.25">
      <c r="L141" s="7"/>
    </row>
    <row r="142" ht="11.25">
      <c r="L142" s="7"/>
    </row>
    <row r="143" ht="11.25">
      <c r="L143" s="7"/>
    </row>
    <row r="144" ht="11.25">
      <c r="L144" s="7"/>
    </row>
    <row r="145" ht="11.25">
      <c r="L145" s="7"/>
    </row>
    <row r="146" ht="11.25">
      <c r="L146" s="7"/>
    </row>
    <row r="147" ht="11.25">
      <c r="L147" s="7"/>
    </row>
    <row r="148" ht="11.25">
      <c r="L148" s="7"/>
    </row>
    <row r="149" ht="11.25">
      <c r="L149" s="7"/>
    </row>
    <row r="150" ht="11.25">
      <c r="L150" s="7"/>
    </row>
    <row r="151" ht="11.25">
      <c r="L151" s="7"/>
    </row>
    <row r="152" ht="11.25">
      <c r="L152" s="7"/>
    </row>
    <row r="153" ht="11.25">
      <c r="L153" s="7"/>
    </row>
    <row r="154" ht="11.25">
      <c r="L154" s="7"/>
    </row>
    <row r="155" ht="11.25">
      <c r="L155" s="7"/>
    </row>
    <row r="156" ht="11.25">
      <c r="L156" s="7"/>
    </row>
    <row r="157" ht="11.25">
      <c r="L157" s="7"/>
    </row>
    <row r="158" ht="11.25">
      <c r="L158" s="7"/>
    </row>
    <row r="159" ht="11.25">
      <c r="L159" s="7"/>
    </row>
    <row r="160" ht="11.25">
      <c r="L160" s="7"/>
    </row>
    <row r="161" ht="11.25">
      <c r="L161" s="7"/>
    </row>
    <row r="162" ht="11.25">
      <c r="L162" s="7"/>
    </row>
    <row r="163" ht="11.25">
      <c r="L163" s="7"/>
    </row>
    <row r="164" ht="11.25">
      <c r="L164" s="7"/>
    </row>
    <row r="165" ht="11.25">
      <c r="L165" s="7"/>
    </row>
    <row r="166" ht="11.25">
      <c r="L166" s="7"/>
    </row>
    <row r="167" ht="11.25">
      <c r="L167" s="7"/>
    </row>
    <row r="168" ht="11.25">
      <c r="L168" s="7"/>
    </row>
    <row r="169" ht="11.25">
      <c r="L169" s="7"/>
    </row>
    <row r="170" ht="11.25">
      <c r="L170" s="7"/>
    </row>
    <row r="171" ht="11.25">
      <c r="L171" s="7"/>
    </row>
    <row r="172" ht="11.25">
      <c r="L172" s="7"/>
    </row>
    <row r="173" ht="11.25">
      <c r="L173" s="7"/>
    </row>
    <row r="174" ht="11.25">
      <c r="L174" s="7"/>
    </row>
    <row r="175" ht="11.25">
      <c r="L175" s="7"/>
    </row>
    <row r="176" ht="11.25">
      <c r="L176" s="7"/>
    </row>
    <row r="177" ht="11.25">
      <c r="L177" s="7"/>
    </row>
    <row r="178" ht="11.25">
      <c r="L178" s="7"/>
    </row>
    <row r="179" ht="11.25">
      <c r="L179" s="7"/>
    </row>
    <row r="180" ht="11.25">
      <c r="L180" s="7"/>
    </row>
    <row r="181" ht="11.25">
      <c r="L181" s="7"/>
    </row>
    <row r="182" ht="11.25">
      <c r="L182" s="7"/>
    </row>
    <row r="183" ht="11.25">
      <c r="L183" s="7"/>
    </row>
    <row r="184" ht="11.25">
      <c r="L184" s="7"/>
    </row>
    <row r="185" ht="11.25">
      <c r="L185" s="7"/>
    </row>
    <row r="186" ht="11.25">
      <c r="L186" s="7"/>
    </row>
    <row r="187" ht="11.25">
      <c r="L187" s="7"/>
    </row>
    <row r="188" ht="11.25">
      <c r="L188" s="7"/>
    </row>
    <row r="189" ht="11.25">
      <c r="L189" s="7"/>
    </row>
    <row r="190" ht="11.25">
      <c r="L190" s="7"/>
    </row>
    <row r="191" ht="11.25">
      <c r="L191" s="7"/>
    </row>
    <row r="192" ht="11.25">
      <c r="L192" s="7"/>
    </row>
    <row r="193" ht="11.25">
      <c r="L193" s="7"/>
    </row>
    <row r="194" ht="11.25">
      <c r="L194" s="7"/>
    </row>
    <row r="195" ht="11.25">
      <c r="L195" s="7"/>
    </row>
    <row r="196" ht="11.25">
      <c r="L196" s="7"/>
    </row>
    <row r="197" ht="11.25">
      <c r="L197" s="7"/>
    </row>
    <row r="198" ht="11.25">
      <c r="L198" s="7"/>
    </row>
    <row r="199" ht="11.25">
      <c r="L199" s="7"/>
    </row>
    <row r="200" ht="11.25">
      <c r="L200" s="7"/>
    </row>
    <row r="201" ht="11.25">
      <c r="L201" s="7"/>
    </row>
    <row r="202" ht="11.25">
      <c r="L202" s="7"/>
    </row>
    <row r="203" ht="11.25">
      <c r="L203" s="7"/>
    </row>
    <row r="204" ht="11.25">
      <c r="L204" s="7"/>
    </row>
    <row r="205" ht="11.25">
      <c r="L205" s="7"/>
    </row>
    <row r="206" ht="11.25">
      <c r="L206" s="7"/>
    </row>
    <row r="207" ht="11.25">
      <c r="L207" s="7"/>
    </row>
    <row r="208" ht="11.25">
      <c r="L208" s="7"/>
    </row>
    <row r="209" ht="11.25">
      <c r="L209" s="7"/>
    </row>
    <row r="210" ht="11.25">
      <c r="L210" s="7"/>
    </row>
    <row r="211" ht="11.25">
      <c r="L211" s="7"/>
    </row>
    <row r="212" ht="11.25">
      <c r="L212" s="7"/>
    </row>
    <row r="213" ht="11.25">
      <c r="L213" s="7"/>
    </row>
    <row r="214" ht="11.25">
      <c r="L214" s="7"/>
    </row>
    <row r="215" ht="11.25">
      <c r="L215" s="7"/>
    </row>
    <row r="216" ht="11.25">
      <c r="L216" s="7"/>
    </row>
    <row r="217" ht="11.25">
      <c r="L217" s="7"/>
    </row>
    <row r="218" ht="11.25">
      <c r="L218" s="7"/>
    </row>
    <row r="219" ht="11.25">
      <c r="L219" s="7"/>
    </row>
    <row r="220" ht="11.25">
      <c r="L220" s="7"/>
    </row>
    <row r="221" ht="11.25">
      <c r="L221" s="7"/>
    </row>
    <row r="222" ht="11.25">
      <c r="L222" s="7"/>
    </row>
    <row r="223" ht="11.25">
      <c r="L223" s="7"/>
    </row>
    <row r="224" ht="11.25">
      <c r="L224" s="7"/>
    </row>
    <row r="225" ht="11.25">
      <c r="L225" s="7"/>
    </row>
    <row r="226" ht="11.25">
      <c r="L226" s="7"/>
    </row>
    <row r="227" ht="11.25">
      <c r="L227" s="7"/>
    </row>
    <row r="228" ht="11.25">
      <c r="L228" s="7"/>
    </row>
    <row r="229" ht="11.25">
      <c r="L229" s="7"/>
    </row>
    <row r="230" ht="11.25">
      <c r="L230" s="7"/>
    </row>
    <row r="231" ht="11.25">
      <c r="L231" s="7"/>
    </row>
    <row r="232" ht="11.25">
      <c r="L232" s="7"/>
    </row>
    <row r="233" ht="11.25">
      <c r="L233" s="7"/>
    </row>
    <row r="234" ht="11.25">
      <c r="L234" s="7"/>
    </row>
    <row r="235" ht="11.25">
      <c r="L235" s="7"/>
    </row>
    <row r="236" ht="11.25">
      <c r="L236" s="7"/>
    </row>
    <row r="237" ht="11.25">
      <c r="L237" s="7"/>
    </row>
    <row r="238" ht="11.25">
      <c r="L238" s="7"/>
    </row>
    <row r="239" ht="11.25">
      <c r="L239" s="7"/>
    </row>
    <row r="240" ht="11.25">
      <c r="L240" s="7"/>
    </row>
    <row r="241" ht="11.25">
      <c r="L241" s="7"/>
    </row>
    <row r="242" ht="11.25">
      <c r="L242" s="7"/>
    </row>
    <row r="243" ht="11.25">
      <c r="L243" s="7"/>
    </row>
    <row r="244" ht="11.25">
      <c r="L244" s="7"/>
    </row>
    <row r="245" ht="11.25">
      <c r="L245" s="7"/>
    </row>
    <row r="246" ht="11.25">
      <c r="L246" s="7"/>
    </row>
    <row r="247" ht="11.25">
      <c r="L247" s="7"/>
    </row>
    <row r="248" ht="11.25">
      <c r="L248" s="7"/>
    </row>
    <row r="249" ht="11.25">
      <c r="L249" s="7"/>
    </row>
    <row r="250" ht="11.25">
      <c r="L250" s="7"/>
    </row>
    <row r="251" ht="11.25">
      <c r="L251" s="7"/>
    </row>
    <row r="252" ht="11.25">
      <c r="L252" s="7"/>
    </row>
    <row r="253" ht="11.25">
      <c r="L253" s="7"/>
    </row>
    <row r="254" ht="11.25">
      <c r="L254" s="7"/>
    </row>
    <row r="255" ht="11.25">
      <c r="L255" s="7"/>
    </row>
    <row r="256" ht="11.25">
      <c r="L256" s="7"/>
    </row>
    <row r="257" ht="11.25">
      <c r="L257" s="7"/>
    </row>
    <row r="258" ht="11.25">
      <c r="L258" s="7"/>
    </row>
    <row r="259" ht="11.25">
      <c r="L259" s="7"/>
    </row>
    <row r="260" ht="11.25">
      <c r="L260" s="7"/>
    </row>
    <row r="261" ht="11.25">
      <c r="L261" s="7"/>
    </row>
    <row r="262" ht="11.25">
      <c r="L262" s="7"/>
    </row>
    <row r="263" ht="11.25">
      <c r="L263" s="7"/>
    </row>
    <row r="264" ht="11.25">
      <c r="L264" s="7"/>
    </row>
    <row r="265" ht="11.25">
      <c r="L265" s="7"/>
    </row>
    <row r="266" ht="11.25">
      <c r="L266" s="7"/>
    </row>
    <row r="267" ht="11.25">
      <c r="L267" s="7"/>
    </row>
    <row r="268" ht="11.25">
      <c r="L268" s="7"/>
    </row>
    <row r="269" ht="11.25">
      <c r="L269" s="7"/>
    </row>
    <row r="270" ht="11.25">
      <c r="L270" s="7"/>
    </row>
    <row r="271" ht="11.25">
      <c r="L271" s="7"/>
    </row>
    <row r="272" ht="11.25">
      <c r="L272" s="7"/>
    </row>
    <row r="273" ht="11.25">
      <c r="L273" s="7"/>
    </row>
    <row r="274" ht="11.25">
      <c r="L274" s="7"/>
    </row>
    <row r="275" ht="11.25">
      <c r="L275" s="7"/>
    </row>
    <row r="276" ht="11.25">
      <c r="L276" s="7"/>
    </row>
    <row r="277" ht="11.25">
      <c r="L277" s="7"/>
    </row>
    <row r="278" ht="11.25">
      <c r="L278" s="7"/>
    </row>
    <row r="279" ht="11.25">
      <c r="L279" s="7"/>
    </row>
    <row r="280" ht="11.25">
      <c r="L280" s="7"/>
    </row>
    <row r="281" ht="11.25">
      <c r="L281" s="7"/>
    </row>
    <row r="282" ht="11.25">
      <c r="L282" s="7"/>
    </row>
    <row r="283" ht="11.25">
      <c r="L283" s="7"/>
    </row>
    <row r="284" ht="11.25">
      <c r="L284" s="7"/>
    </row>
    <row r="285" ht="11.25">
      <c r="L285" s="7"/>
    </row>
    <row r="286" ht="11.25">
      <c r="L286" s="7"/>
    </row>
    <row r="287" ht="11.25">
      <c r="L287" s="7"/>
    </row>
    <row r="288" ht="11.25">
      <c r="L288" s="7"/>
    </row>
    <row r="289" ht="11.25">
      <c r="L289" s="7"/>
    </row>
    <row r="290" ht="11.25">
      <c r="L290" s="7"/>
    </row>
    <row r="291" ht="11.25">
      <c r="L291" s="7"/>
    </row>
    <row r="292" ht="11.25">
      <c r="L292" s="7"/>
    </row>
    <row r="293" ht="11.25">
      <c r="L293" s="7"/>
    </row>
    <row r="294" ht="11.25">
      <c r="L294" s="7"/>
    </row>
    <row r="295" ht="11.25">
      <c r="L295" s="7"/>
    </row>
    <row r="296" ht="11.25">
      <c r="L296" s="7"/>
    </row>
    <row r="297" ht="11.25">
      <c r="L297" s="7"/>
    </row>
    <row r="298" ht="11.25">
      <c r="L298" s="7"/>
    </row>
    <row r="299" ht="11.25">
      <c r="L299" s="7"/>
    </row>
    <row r="300" ht="11.25">
      <c r="L300" s="7"/>
    </row>
    <row r="301" ht="11.25">
      <c r="L301" s="7"/>
    </row>
    <row r="302" ht="11.25">
      <c r="L302" s="7"/>
    </row>
    <row r="303" ht="11.25">
      <c r="L303" s="7"/>
    </row>
    <row r="304" ht="11.25">
      <c r="L304" s="7"/>
    </row>
    <row r="305" ht="11.25">
      <c r="L305" s="7"/>
    </row>
    <row r="306" ht="11.25">
      <c r="L306" s="7"/>
    </row>
    <row r="307" ht="11.25">
      <c r="L307" s="7"/>
    </row>
    <row r="308" ht="11.25">
      <c r="L308" s="7"/>
    </row>
    <row r="309" ht="11.25">
      <c r="L309" s="7"/>
    </row>
    <row r="310" ht="11.25">
      <c r="L310" s="7"/>
    </row>
    <row r="311" ht="11.25">
      <c r="L311" s="7"/>
    </row>
    <row r="312" ht="11.25">
      <c r="L312" s="7"/>
    </row>
    <row r="313" ht="11.25">
      <c r="L313" s="7"/>
    </row>
    <row r="314" ht="11.25">
      <c r="L314" s="7"/>
    </row>
    <row r="315" ht="11.25">
      <c r="L315" s="7"/>
    </row>
    <row r="316" ht="11.25">
      <c r="L316" s="7"/>
    </row>
    <row r="317" ht="11.25">
      <c r="L317" s="7"/>
    </row>
    <row r="318" ht="11.25">
      <c r="L318" s="7"/>
    </row>
    <row r="319" ht="11.25">
      <c r="L319" s="7"/>
    </row>
    <row r="320" ht="11.25">
      <c r="L320" s="7"/>
    </row>
    <row r="321" ht="11.25">
      <c r="L321" s="7"/>
    </row>
    <row r="322" ht="11.25">
      <c r="L322" s="7"/>
    </row>
    <row r="323" ht="11.25">
      <c r="L323" s="7"/>
    </row>
    <row r="324" ht="11.25">
      <c r="L324" s="7"/>
    </row>
    <row r="325" ht="11.25">
      <c r="L325" s="7"/>
    </row>
    <row r="326" ht="11.25">
      <c r="L326" s="7"/>
    </row>
    <row r="327" ht="11.25">
      <c r="L327" s="7"/>
    </row>
    <row r="328" ht="11.25">
      <c r="L328" s="7"/>
    </row>
    <row r="329" ht="11.25">
      <c r="L329" s="7"/>
    </row>
    <row r="330" ht="11.25">
      <c r="L330" s="7"/>
    </row>
    <row r="331" ht="11.25">
      <c r="L331" s="7"/>
    </row>
    <row r="332" ht="11.25">
      <c r="L332" s="7"/>
    </row>
    <row r="333" ht="11.25">
      <c r="L333" s="7"/>
    </row>
    <row r="334" ht="11.25">
      <c r="L334" s="7"/>
    </row>
    <row r="335" ht="11.25">
      <c r="L335" s="7"/>
    </row>
    <row r="336" ht="11.25">
      <c r="L336" s="7"/>
    </row>
    <row r="337" ht="11.25">
      <c r="L337" s="7"/>
    </row>
    <row r="338" ht="11.25">
      <c r="L338" s="7"/>
    </row>
    <row r="339" ht="11.25">
      <c r="L339" s="7"/>
    </row>
    <row r="340" ht="11.25">
      <c r="L340" s="7"/>
    </row>
    <row r="341" ht="11.25">
      <c r="L341" s="7"/>
    </row>
    <row r="342" ht="11.25">
      <c r="L342" s="7"/>
    </row>
    <row r="343" ht="11.25">
      <c r="L343" s="7"/>
    </row>
    <row r="344" ht="11.25">
      <c r="L344" s="7"/>
    </row>
    <row r="345" ht="11.25">
      <c r="L345" s="7"/>
    </row>
    <row r="346" ht="11.25">
      <c r="L346" s="7"/>
    </row>
    <row r="347" ht="11.25">
      <c r="L347" s="7"/>
    </row>
    <row r="348" ht="11.25">
      <c r="L348" s="7"/>
    </row>
    <row r="349" ht="11.25">
      <c r="L349" s="7"/>
    </row>
    <row r="350" ht="11.25">
      <c r="L350" s="7"/>
    </row>
    <row r="351" ht="11.25">
      <c r="L351" s="7"/>
    </row>
    <row r="352" ht="11.25">
      <c r="L352" s="7"/>
    </row>
    <row r="353" ht="11.25">
      <c r="L353" s="7"/>
    </row>
    <row r="354" ht="11.25">
      <c r="L354" s="7"/>
    </row>
    <row r="355" ht="11.25">
      <c r="L355" s="7"/>
    </row>
    <row r="356" ht="11.25">
      <c r="L356" s="7"/>
    </row>
    <row r="357" ht="11.25">
      <c r="L357" s="7"/>
    </row>
    <row r="358" ht="11.25">
      <c r="L358" s="7"/>
    </row>
    <row r="359" ht="11.25">
      <c r="L359" s="7"/>
    </row>
    <row r="360" ht="11.25">
      <c r="L360" s="7"/>
    </row>
    <row r="361" ht="11.25">
      <c r="L361" s="7"/>
    </row>
    <row r="362" ht="11.25">
      <c r="L362" s="7"/>
    </row>
    <row r="363" ht="11.25">
      <c r="L363" s="7"/>
    </row>
    <row r="364" ht="11.25">
      <c r="L364" s="7"/>
    </row>
    <row r="365" ht="11.25">
      <c r="L365" s="7"/>
    </row>
    <row r="366" ht="11.25">
      <c r="L366" s="7"/>
    </row>
    <row r="367" ht="11.25">
      <c r="L367" s="7"/>
    </row>
    <row r="368" ht="11.25">
      <c r="L368" s="7"/>
    </row>
    <row r="369" ht="11.25">
      <c r="L369" s="7"/>
    </row>
    <row r="370" ht="11.25">
      <c r="L370" s="7"/>
    </row>
    <row r="371" ht="11.25">
      <c r="L371" s="7"/>
    </row>
    <row r="372" ht="11.25">
      <c r="L372" s="7"/>
    </row>
    <row r="373" ht="11.25">
      <c r="L373" s="7"/>
    </row>
    <row r="374" ht="11.25">
      <c r="L374" s="7"/>
    </row>
    <row r="375" ht="11.25">
      <c r="L375" s="7"/>
    </row>
    <row r="376" ht="11.25">
      <c r="L376" s="7"/>
    </row>
    <row r="377" ht="11.25">
      <c r="L377" s="7"/>
    </row>
    <row r="378" ht="11.25">
      <c r="L378" s="7"/>
    </row>
    <row r="379" ht="11.25">
      <c r="L379" s="7"/>
    </row>
    <row r="380" ht="11.25">
      <c r="L380" s="7"/>
    </row>
    <row r="381" ht="11.25">
      <c r="L381" s="7"/>
    </row>
    <row r="382" ht="11.25">
      <c r="L382" s="7"/>
    </row>
    <row r="383" ht="11.25">
      <c r="L383" s="7"/>
    </row>
    <row r="384" ht="11.25">
      <c r="L384" s="7"/>
    </row>
    <row r="385" ht="11.25">
      <c r="L385" s="7"/>
    </row>
    <row r="386" ht="11.25">
      <c r="L386" s="7"/>
    </row>
    <row r="387" ht="11.25">
      <c r="L387" s="7"/>
    </row>
    <row r="388" ht="11.25">
      <c r="L388" s="7"/>
    </row>
    <row r="389" ht="11.25">
      <c r="L389" s="7"/>
    </row>
    <row r="390" ht="11.25">
      <c r="L390" s="7"/>
    </row>
    <row r="391" ht="11.25">
      <c r="L391" s="7"/>
    </row>
    <row r="392" ht="11.25">
      <c r="L392" s="7"/>
    </row>
    <row r="393" ht="11.25">
      <c r="L393" s="7"/>
    </row>
    <row r="394" ht="11.25">
      <c r="L394" s="7"/>
    </row>
    <row r="395" ht="11.25">
      <c r="L395" s="7"/>
    </row>
    <row r="396" ht="11.25">
      <c r="L396" s="7"/>
    </row>
    <row r="397" ht="11.25">
      <c r="L397" s="7"/>
    </row>
    <row r="398" ht="11.25">
      <c r="L398" s="7"/>
    </row>
    <row r="399" ht="11.25">
      <c r="L399" s="7"/>
    </row>
    <row r="400" ht="11.25">
      <c r="L400" s="7"/>
    </row>
    <row r="401" ht="11.25">
      <c r="L401" s="7"/>
    </row>
    <row r="402" ht="11.25">
      <c r="L402" s="7"/>
    </row>
    <row r="403" ht="11.25">
      <c r="L403" s="7"/>
    </row>
    <row r="404" ht="11.25">
      <c r="L404" s="7"/>
    </row>
    <row r="405" ht="11.25">
      <c r="L405" s="7"/>
    </row>
    <row r="406" ht="11.25">
      <c r="L406" s="7"/>
    </row>
    <row r="407" ht="11.25">
      <c r="L407" s="7"/>
    </row>
    <row r="408" ht="11.25">
      <c r="L408" s="7"/>
    </row>
    <row r="409" ht="11.25">
      <c r="L409" s="7"/>
    </row>
    <row r="410" ht="11.25">
      <c r="L410" s="7"/>
    </row>
    <row r="411" ht="11.25">
      <c r="L411" s="7"/>
    </row>
    <row r="412" ht="11.25">
      <c r="L412" s="7"/>
    </row>
    <row r="413" ht="11.25">
      <c r="L413" s="7"/>
    </row>
    <row r="414" ht="11.25">
      <c r="L414" s="7"/>
    </row>
    <row r="415" ht="11.25">
      <c r="L415" s="7"/>
    </row>
    <row r="416" ht="11.25">
      <c r="L416" s="7"/>
    </row>
    <row r="417" ht="11.25">
      <c r="L417" s="7"/>
    </row>
    <row r="418" ht="11.25">
      <c r="L418" s="7"/>
    </row>
    <row r="419" ht="11.25">
      <c r="L419" s="7"/>
    </row>
    <row r="420" ht="11.25">
      <c r="L420" s="7"/>
    </row>
    <row r="421" ht="11.25">
      <c r="L421" s="7"/>
    </row>
    <row r="422" ht="11.25">
      <c r="L422" s="7"/>
    </row>
    <row r="423" ht="11.25">
      <c r="L423" s="7"/>
    </row>
    <row r="424" ht="11.25">
      <c r="L424" s="7"/>
    </row>
    <row r="425" ht="11.25">
      <c r="L425" s="7"/>
    </row>
    <row r="426" ht="11.25">
      <c r="L426" s="7"/>
    </row>
    <row r="427" ht="11.25">
      <c r="L427" s="7"/>
    </row>
    <row r="428" ht="11.25">
      <c r="L428" s="7"/>
    </row>
    <row r="429" ht="11.25">
      <c r="L429" s="7"/>
    </row>
    <row r="430" ht="11.25">
      <c r="L430" s="7"/>
    </row>
    <row r="431" ht="11.25">
      <c r="L431" s="7"/>
    </row>
    <row r="432" ht="11.25">
      <c r="L432" s="7"/>
    </row>
    <row r="433" ht="11.25">
      <c r="L433" s="7"/>
    </row>
    <row r="434" ht="11.25">
      <c r="L434" s="7"/>
    </row>
    <row r="435" ht="11.25">
      <c r="L435" s="7"/>
    </row>
    <row r="436" ht="11.25">
      <c r="L436" s="7"/>
    </row>
    <row r="437" ht="11.25">
      <c r="L437" s="7"/>
    </row>
    <row r="438" ht="11.25">
      <c r="L438" s="7"/>
    </row>
    <row r="439" ht="11.25">
      <c r="L439" s="7"/>
    </row>
    <row r="440" ht="11.25">
      <c r="L440" s="7"/>
    </row>
    <row r="441" ht="11.25">
      <c r="L441" s="7"/>
    </row>
    <row r="442" ht="11.25">
      <c r="L442" s="7"/>
    </row>
    <row r="443" ht="11.25">
      <c r="L443" s="7"/>
    </row>
    <row r="444" ht="11.25">
      <c r="L444" s="7"/>
    </row>
    <row r="445" ht="11.25">
      <c r="L445" s="7"/>
    </row>
    <row r="446" ht="11.25">
      <c r="L446" s="7"/>
    </row>
    <row r="447" ht="11.25">
      <c r="L447" s="7"/>
    </row>
    <row r="448" ht="11.25">
      <c r="L448" s="7"/>
    </row>
    <row r="449" ht="11.25">
      <c r="L449" s="7"/>
    </row>
    <row r="450" ht="11.25">
      <c r="L450" s="7"/>
    </row>
    <row r="451" ht="11.25">
      <c r="L451" s="7"/>
    </row>
    <row r="452" ht="11.25">
      <c r="L452" s="7"/>
    </row>
    <row r="453" ht="11.25">
      <c r="L453" s="7"/>
    </row>
    <row r="454" ht="11.25">
      <c r="L454" s="7"/>
    </row>
    <row r="455" ht="11.25">
      <c r="L455" s="7"/>
    </row>
    <row r="456" ht="11.25">
      <c r="L456" s="7"/>
    </row>
    <row r="457" ht="11.25">
      <c r="L457" s="7"/>
    </row>
    <row r="458" ht="11.25">
      <c r="L458" s="7"/>
    </row>
    <row r="459" ht="11.25">
      <c r="L459" s="7"/>
    </row>
    <row r="460" ht="11.25">
      <c r="L460" s="7"/>
    </row>
    <row r="461" ht="11.25">
      <c r="L461" s="7"/>
    </row>
    <row r="462" ht="11.25">
      <c r="L462" s="7"/>
    </row>
    <row r="463" ht="11.25">
      <c r="L463" s="7"/>
    </row>
    <row r="464" ht="11.25">
      <c r="L464" s="7"/>
    </row>
    <row r="465" ht="11.25">
      <c r="L465" s="7"/>
    </row>
    <row r="466" ht="11.25">
      <c r="L466" s="7"/>
    </row>
    <row r="467" ht="11.25">
      <c r="L467" s="7"/>
    </row>
    <row r="468" ht="11.25">
      <c r="L468" s="7"/>
    </row>
    <row r="469" ht="11.25">
      <c r="L469" s="7"/>
    </row>
    <row r="470" ht="11.25">
      <c r="L470" s="7"/>
    </row>
    <row r="471" ht="11.25">
      <c r="L471" s="7"/>
    </row>
    <row r="472" ht="11.25">
      <c r="L472" s="7"/>
    </row>
    <row r="473" ht="11.25">
      <c r="L473" s="7"/>
    </row>
    <row r="474" ht="11.25">
      <c r="L474" s="7"/>
    </row>
    <row r="475" ht="11.25">
      <c r="L475" s="7"/>
    </row>
    <row r="476" ht="11.25">
      <c r="L476" s="7"/>
    </row>
    <row r="477" ht="11.25">
      <c r="L477" s="7"/>
    </row>
    <row r="478" ht="11.25">
      <c r="L478" s="7"/>
    </row>
    <row r="479" ht="11.25">
      <c r="L479" s="7"/>
    </row>
    <row r="480" ht="11.25">
      <c r="L480" s="7"/>
    </row>
    <row r="481" ht="11.25">
      <c r="L481" s="7"/>
    </row>
    <row r="482" ht="11.25">
      <c r="L482" s="7"/>
    </row>
    <row r="483" ht="11.25">
      <c r="L483" s="7"/>
    </row>
    <row r="484" ht="11.25">
      <c r="L484" s="7"/>
    </row>
    <row r="485" ht="11.25">
      <c r="L485" s="7"/>
    </row>
    <row r="486" ht="11.25">
      <c r="L486" s="7"/>
    </row>
    <row r="487" ht="11.25">
      <c r="L487" s="7"/>
    </row>
    <row r="488" ht="11.25">
      <c r="L488" s="7"/>
    </row>
    <row r="489" ht="11.25">
      <c r="L489" s="7"/>
    </row>
    <row r="490" ht="11.25">
      <c r="L490" s="7"/>
    </row>
    <row r="491" ht="11.25">
      <c r="L491" s="7"/>
    </row>
    <row r="492" ht="11.25">
      <c r="L492" s="7"/>
    </row>
    <row r="493" ht="11.25">
      <c r="L493" s="7"/>
    </row>
    <row r="494" ht="11.25">
      <c r="L494" s="7"/>
    </row>
    <row r="495" ht="11.25">
      <c r="L495" s="7"/>
    </row>
    <row r="496" ht="11.25">
      <c r="L496" s="7"/>
    </row>
    <row r="497" ht="11.25">
      <c r="L497" s="7"/>
    </row>
    <row r="498" ht="11.25">
      <c r="L498" s="7"/>
    </row>
    <row r="499" ht="11.25">
      <c r="L499" s="7"/>
    </row>
    <row r="500" ht="11.25">
      <c r="L500" s="7"/>
    </row>
    <row r="501" ht="11.25">
      <c r="L501" s="7"/>
    </row>
    <row r="502" ht="11.25">
      <c r="L502" s="7"/>
    </row>
    <row r="503" ht="11.25">
      <c r="L503" s="7"/>
    </row>
    <row r="504" ht="11.25">
      <c r="L504" s="7"/>
    </row>
    <row r="505" ht="11.25">
      <c r="L505" s="7"/>
    </row>
    <row r="506" ht="11.25">
      <c r="L506" s="7"/>
    </row>
    <row r="507" ht="11.25">
      <c r="L507" s="7"/>
    </row>
    <row r="508" ht="11.25">
      <c r="L508" s="7"/>
    </row>
    <row r="509" ht="11.25">
      <c r="L509" s="7"/>
    </row>
    <row r="510" ht="11.25">
      <c r="L510" s="7"/>
    </row>
    <row r="511" ht="11.25">
      <c r="L511" s="7"/>
    </row>
    <row r="512" ht="11.25">
      <c r="L512" s="7"/>
    </row>
    <row r="513" ht="11.25">
      <c r="L513" s="7"/>
    </row>
    <row r="514" ht="11.25">
      <c r="L514" s="7"/>
    </row>
    <row r="515" ht="11.25">
      <c r="L515" s="7"/>
    </row>
    <row r="516" ht="11.25">
      <c r="L516" s="7"/>
    </row>
    <row r="517" ht="11.25">
      <c r="L517" s="7"/>
    </row>
    <row r="518" ht="11.25">
      <c r="L518" s="7"/>
    </row>
    <row r="519" ht="11.25">
      <c r="L519" s="7"/>
    </row>
    <row r="520" ht="11.25">
      <c r="L520" s="7"/>
    </row>
    <row r="521" ht="11.25">
      <c r="L521" s="7"/>
    </row>
    <row r="522" ht="11.25">
      <c r="L522" s="7"/>
    </row>
    <row r="523" ht="11.25">
      <c r="L523" s="7"/>
    </row>
    <row r="524" ht="11.25">
      <c r="L524" s="7"/>
    </row>
    <row r="525" ht="11.25">
      <c r="L525" s="7"/>
    </row>
    <row r="526" ht="11.25">
      <c r="L526" s="7"/>
    </row>
    <row r="527" ht="11.25">
      <c r="L527" s="7"/>
    </row>
    <row r="528" ht="11.25">
      <c r="L528" s="7"/>
    </row>
    <row r="529" ht="11.25">
      <c r="L529" s="7"/>
    </row>
    <row r="530" ht="11.25">
      <c r="L530" s="7"/>
    </row>
    <row r="531" ht="11.25">
      <c r="L531" s="7"/>
    </row>
    <row r="532" ht="11.25">
      <c r="L532" s="7"/>
    </row>
    <row r="533" ht="11.25">
      <c r="L533" s="7"/>
    </row>
    <row r="534" ht="11.25">
      <c r="L534" s="7"/>
    </row>
    <row r="535" ht="11.25">
      <c r="L535" s="7"/>
    </row>
    <row r="536" ht="11.25">
      <c r="L536" s="7"/>
    </row>
    <row r="537" ht="11.25">
      <c r="L537" s="7"/>
    </row>
    <row r="538" ht="11.25">
      <c r="L538" s="7"/>
    </row>
    <row r="539" ht="11.25">
      <c r="L539" s="7"/>
    </row>
    <row r="540" ht="11.25">
      <c r="L540" s="7"/>
    </row>
    <row r="541" ht="11.25">
      <c r="L541" s="7"/>
    </row>
    <row r="542" ht="11.25">
      <c r="L542" s="7"/>
    </row>
    <row r="543" ht="11.25">
      <c r="L543" s="7"/>
    </row>
    <row r="544" ht="11.25">
      <c r="L544" s="7"/>
    </row>
    <row r="545" ht="11.25">
      <c r="L545" s="7"/>
    </row>
    <row r="546" ht="11.25">
      <c r="L546" s="7"/>
    </row>
    <row r="547" ht="11.25">
      <c r="L547" s="7"/>
    </row>
    <row r="548" ht="11.25">
      <c r="L548" s="7"/>
    </row>
    <row r="549" ht="11.25">
      <c r="L549" s="7"/>
    </row>
    <row r="550" ht="11.25">
      <c r="L550" s="7"/>
    </row>
    <row r="551" ht="11.25">
      <c r="L551" s="7"/>
    </row>
    <row r="552" ht="11.25">
      <c r="L552" s="7"/>
    </row>
    <row r="553" ht="11.25">
      <c r="L553" s="7"/>
    </row>
    <row r="554" ht="11.25">
      <c r="L554" s="7"/>
    </row>
    <row r="555" ht="11.25">
      <c r="L555" s="7"/>
    </row>
    <row r="556" ht="11.25">
      <c r="L556" s="7"/>
    </row>
    <row r="557" ht="11.25">
      <c r="L557" s="7"/>
    </row>
    <row r="558" ht="11.25">
      <c r="L558" s="7"/>
    </row>
    <row r="559" ht="11.25">
      <c r="L559" s="7"/>
    </row>
    <row r="560" ht="11.25">
      <c r="L560" s="7"/>
    </row>
    <row r="561" ht="11.25">
      <c r="L561" s="7"/>
    </row>
    <row r="562" ht="11.25">
      <c r="L562" s="7"/>
    </row>
    <row r="563" ht="11.25">
      <c r="L563" s="7"/>
    </row>
    <row r="564" ht="11.25">
      <c r="L564" s="7"/>
    </row>
    <row r="565" ht="11.25">
      <c r="L565" s="7"/>
    </row>
    <row r="566" ht="11.25">
      <c r="L566" s="7"/>
    </row>
    <row r="567" ht="11.25">
      <c r="L567" s="7"/>
    </row>
    <row r="568" ht="11.25">
      <c r="L568" s="7"/>
    </row>
    <row r="569" ht="11.25">
      <c r="L569" s="7"/>
    </row>
    <row r="570" ht="11.25">
      <c r="L570" s="7"/>
    </row>
    <row r="571" ht="11.25">
      <c r="L571" s="7"/>
    </row>
    <row r="572" ht="11.25">
      <c r="L572" s="7"/>
    </row>
    <row r="573" ht="11.25">
      <c r="L573" s="7"/>
    </row>
    <row r="574" ht="11.25">
      <c r="L574" s="7"/>
    </row>
    <row r="575" ht="11.25">
      <c r="L575" s="7"/>
    </row>
    <row r="576" ht="11.25">
      <c r="L576" s="7"/>
    </row>
    <row r="577" ht="11.25">
      <c r="L577" s="7"/>
    </row>
    <row r="578" ht="11.25">
      <c r="L578" s="7"/>
    </row>
    <row r="579" ht="11.25">
      <c r="L579" s="7"/>
    </row>
    <row r="580" ht="11.25">
      <c r="L580" s="7"/>
    </row>
    <row r="581" ht="11.25">
      <c r="L581" s="7"/>
    </row>
    <row r="582" ht="11.25">
      <c r="L582" s="7"/>
    </row>
    <row r="583" ht="11.25">
      <c r="L583" s="7"/>
    </row>
    <row r="584" ht="11.25">
      <c r="L584" s="7"/>
    </row>
    <row r="585" ht="11.25">
      <c r="L585" s="7"/>
    </row>
    <row r="586" ht="11.25">
      <c r="L586" s="7"/>
    </row>
    <row r="587" ht="11.25">
      <c r="L587" s="7"/>
    </row>
    <row r="588" ht="11.25">
      <c r="L588" s="7"/>
    </row>
    <row r="589" ht="11.25">
      <c r="L589" s="7"/>
    </row>
    <row r="590" ht="11.25">
      <c r="L590" s="7"/>
    </row>
    <row r="591" ht="11.25">
      <c r="L591" s="7"/>
    </row>
    <row r="592" ht="11.25">
      <c r="L592" s="7"/>
    </row>
    <row r="593" ht="11.25">
      <c r="L593" s="7"/>
    </row>
    <row r="594" ht="11.25">
      <c r="L594" s="7"/>
    </row>
    <row r="595" ht="11.25">
      <c r="L595" s="7"/>
    </row>
    <row r="596" ht="11.25">
      <c r="L596" s="7"/>
    </row>
    <row r="597" ht="11.25">
      <c r="L597" s="7"/>
    </row>
    <row r="598" ht="11.25">
      <c r="L598" s="7"/>
    </row>
    <row r="599" ht="11.25">
      <c r="L599" s="7"/>
    </row>
    <row r="600" ht="11.25">
      <c r="L600" s="7"/>
    </row>
    <row r="601" ht="11.25">
      <c r="L601" s="7"/>
    </row>
    <row r="602" ht="11.25">
      <c r="L602" s="7"/>
    </row>
    <row r="603" ht="11.25">
      <c r="L603" s="7"/>
    </row>
    <row r="604" ht="11.25">
      <c r="L604" s="7"/>
    </row>
    <row r="605" ht="11.25">
      <c r="L605" s="7"/>
    </row>
    <row r="606" ht="11.25">
      <c r="L606" s="7"/>
    </row>
    <row r="607" ht="11.25">
      <c r="L607" s="7"/>
    </row>
    <row r="608" ht="11.25">
      <c r="L608" s="7"/>
    </row>
    <row r="609" ht="11.25">
      <c r="L609" s="7"/>
    </row>
    <row r="610" ht="11.25">
      <c r="L610" s="7"/>
    </row>
    <row r="611" ht="11.25">
      <c r="L611" s="7"/>
    </row>
    <row r="612" ht="11.25">
      <c r="L612" s="7"/>
    </row>
    <row r="613" ht="11.25">
      <c r="L613" s="7"/>
    </row>
    <row r="614" ht="11.25">
      <c r="L614" s="7"/>
    </row>
    <row r="615" ht="11.25">
      <c r="L615" s="7"/>
    </row>
    <row r="616" ht="11.25">
      <c r="L616" s="7"/>
    </row>
    <row r="617" ht="11.25">
      <c r="L617" s="7"/>
    </row>
    <row r="618" ht="11.25">
      <c r="L618" s="7"/>
    </row>
    <row r="619" ht="11.25">
      <c r="L619" s="7"/>
    </row>
    <row r="620" ht="11.25">
      <c r="L620" s="7"/>
    </row>
    <row r="621" ht="11.25">
      <c r="L621" s="7"/>
    </row>
    <row r="622" ht="11.25">
      <c r="L622" s="7"/>
    </row>
    <row r="623" ht="11.25">
      <c r="L623" s="7"/>
    </row>
    <row r="624" ht="11.25">
      <c r="L624" s="7"/>
    </row>
    <row r="625" ht="11.25">
      <c r="L625" s="7"/>
    </row>
    <row r="626" ht="11.25">
      <c r="L626" s="7"/>
    </row>
    <row r="627" ht="11.25">
      <c r="L627" s="7"/>
    </row>
    <row r="628" ht="11.25">
      <c r="L628" s="7"/>
    </row>
    <row r="629" ht="11.25">
      <c r="L629" s="7"/>
    </row>
    <row r="630" ht="11.25">
      <c r="L630" s="7"/>
    </row>
    <row r="631" ht="11.25">
      <c r="L631" s="7"/>
    </row>
    <row r="632" ht="11.25">
      <c r="L632" s="7"/>
    </row>
    <row r="633" ht="11.25">
      <c r="L633" s="7"/>
    </row>
    <row r="634" ht="11.25">
      <c r="L634" s="7"/>
    </row>
    <row r="635" ht="11.25">
      <c r="L635" s="7"/>
    </row>
    <row r="636" ht="11.25">
      <c r="L636" s="7"/>
    </row>
    <row r="637" ht="11.25">
      <c r="L637" s="7"/>
    </row>
    <row r="638" ht="11.25">
      <c r="L638" s="7"/>
    </row>
    <row r="639" ht="11.25">
      <c r="L639" s="7"/>
    </row>
    <row r="640" ht="11.25">
      <c r="L640" s="7"/>
    </row>
    <row r="641" ht="11.25">
      <c r="L641" s="7"/>
    </row>
    <row r="642" ht="11.25">
      <c r="L642" s="7"/>
    </row>
    <row r="643" ht="11.25">
      <c r="L643" s="7"/>
    </row>
    <row r="644" ht="11.25">
      <c r="L644" s="7"/>
    </row>
    <row r="645" ht="11.25">
      <c r="L645" s="7"/>
    </row>
    <row r="646" ht="11.25">
      <c r="L646" s="7"/>
    </row>
    <row r="647" ht="11.25">
      <c r="L647" s="7"/>
    </row>
    <row r="648" ht="11.25">
      <c r="L648" s="7"/>
    </row>
    <row r="649" ht="11.25">
      <c r="L649" s="7"/>
    </row>
    <row r="650" ht="11.25">
      <c r="L650" s="7"/>
    </row>
    <row r="651" ht="11.25">
      <c r="L651" s="7"/>
    </row>
    <row r="652" ht="11.25">
      <c r="L652" s="7"/>
    </row>
    <row r="653" ht="11.25">
      <c r="L653" s="7"/>
    </row>
    <row r="654" ht="11.25">
      <c r="L654" s="7"/>
    </row>
    <row r="655" ht="11.25">
      <c r="L655" s="7"/>
    </row>
    <row r="656" ht="11.25">
      <c r="L656" s="7"/>
    </row>
    <row r="657" ht="11.25">
      <c r="L657" s="7"/>
    </row>
    <row r="658" ht="11.25">
      <c r="L658" s="7"/>
    </row>
    <row r="659" ht="11.25">
      <c r="L659" s="7"/>
    </row>
    <row r="660" ht="11.25">
      <c r="L660" s="7"/>
    </row>
    <row r="661" ht="11.25">
      <c r="L661" s="7"/>
    </row>
    <row r="662" ht="11.25">
      <c r="L662" s="7"/>
    </row>
    <row r="663" ht="11.25">
      <c r="L663" s="7"/>
    </row>
    <row r="664" ht="11.25">
      <c r="L664" s="7"/>
    </row>
    <row r="665" ht="11.25">
      <c r="L665" s="7"/>
    </row>
    <row r="666" ht="11.25">
      <c r="L666" s="7"/>
    </row>
    <row r="667" ht="11.25">
      <c r="L667" s="7"/>
    </row>
    <row r="668" ht="11.25">
      <c r="L668" s="7"/>
    </row>
    <row r="669" ht="11.25">
      <c r="L669" s="7"/>
    </row>
    <row r="670" ht="11.25">
      <c r="L670" s="7"/>
    </row>
    <row r="671" ht="11.25">
      <c r="L671" s="7"/>
    </row>
    <row r="672" ht="11.25">
      <c r="L672" s="7"/>
    </row>
    <row r="673" ht="11.25">
      <c r="L673" s="7"/>
    </row>
    <row r="674" ht="11.25">
      <c r="L674" s="7"/>
    </row>
    <row r="675" ht="11.25">
      <c r="L675" s="7"/>
    </row>
    <row r="676" ht="11.25">
      <c r="L676" s="7"/>
    </row>
    <row r="677" ht="11.25">
      <c r="L677" s="7"/>
    </row>
    <row r="678" ht="11.25">
      <c r="L678" s="7"/>
    </row>
    <row r="679" ht="11.25">
      <c r="L679" s="7"/>
    </row>
    <row r="680" ht="11.25">
      <c r="L680" s="7"/>
    </row>
    <row r="681" ht="11.25">
      <c r="L681" s="7"/>
    </row>
    <row r="682" ht="11.25">
      <c r="L682" s="7"/>
    </row>
    <row r="683" ht="11.25">
      <c r="L683" s="7"/>
    </row>
    <row r="684" ht="11.25">
      <c r="L684" s="7"/>
    </row>
    <row r="685" ht="11.25">
      <c r="L685" s="7"/>
    </row>
    <row r="686" ht="11.25">
      <c r="L686" s="7"/>
    </row>
    <row r="687" ht="11.25">
      <c r="L687" s="7"/>
    </row>
    <row r="688" ht="11.25">
      <c r="L688" s="7"/>
    </row>
    <row r="689" ht="11.25">
      <c r="L689" s="7"/>
    </row>
    <row r="690" ht="11.25">
      <c r="L690" s="7"/>
    </row>
    <row r="691" ht="11.25">
      <c r="L691" s="7"/>
    </row>
    <row r="692" ht="11.25">
      <c r="L692" s="7"/>
    </row>
    <row r="693" ht="11.25">
      <c r="L693" s="7"/>
    </row>
    <row r="694" ht="11.25">
      <c r="L694" s="7"/>
    </row>
    <row r="695" ht="11.25">
      <c r="L695" s="7"/>
    </row>
    <row r="696" ht="11.25">
      <c r="L696" s="7"/>
    </row>
    <row r="697" ht="11.25">
      <c r="L697" s="7"/>
    </row>
    <row r="698" ht="11.25">
      <c r="L698" s="7"/>
    </row>
    <row r="699" ht="11.25">
      <c r="L699" s="7"/>
    </row>
    <row r="700" ht="11.25">
      <c r="L700" s="7"/>
    </row>
    <row r="701" ht="11.25">
      <c r="L701" s="7"/>
    </row>
    <row r="702" ht="11.25">
      <c r="L702" s="7"/>
    </row>
    <row r="703" ht="11.25">
      <c r="L703" s="7"/>
    </row>
    <row r="704" ht="11.25">
      <c r="L704" s="7"/>
    </row>
    <row r="705" ht="11.25">
      <c r="L705" s="7"/>
    </row>
    <row r="706" ht="11.25">
      <c r="L706" s="7"/>
    </row>
    <row r="707" ht="11.25">
      <c r="L707" s="7"/>
    </row>
    <row r="708" ht="11.25">
      <c r="L708" s="7"/>
    </row>
    <row r="709" ht="11.25">
      <c r="L709" s="7"/>
    </row>
    <row r="710" ht="11.25">
      <c r="L710" s="7"/>
    </row>
    <row r="711" ht="11.25">
      <c r="L711" s="7"/>
    </row>
    <row r="712" ht="11.25">
      <c r="L712" s="7"/>
    </row>
    <row r="713" ht="11.25">
      <c r="L713" s="7"/>
    </row>
    <row r="714" ht="11.25">
      <c r="L714" s="7"/>
    </row>
    <row r="715" ht="11.25">
      <c r="L715" s="7"/>
    </row>
    <row r="716" ht="11.25">
      <c r="L716" s="7"/>
    </row>
    <row r="717" ht="11.25">
      <c r="L717" s="7"/>
    </row>
    <row r="718" ht="11.25">
      <c r="L718" s="7"/>
    </row>
    <row r="719" ht="11.25">
      <c r="L719" s="7"/>
    </row>
    <row r="720" ht="11.25">
      <c r="L720" s="7"/>
    </row>
    <row r="721" ht="11.25">
      <c r="L721" s="7"/>
    </row>
    <row r="722" ht="11.25">
      <c r="L722" s="7"/>
    </row>
    <row r="723" ht="11.25">
      <c r="L723" s="7"/>
    </row>
    <row r="724" ht="11.25">
      <c r="L724" s="7"/>
    </row>
    <row r="725" ht="11.25">
      <c r="L725" s="7"/>
    </row>
    <row r="726" ht="11.25">
      <c r="L726" s="7"/>
    </row>
    <row r="727" ht="11.25">
      <c r="L727" s="7"/>
    </row>
    <row r="728" ht="11.25">
      <c r="L728" s="7"/>
    </row>
    <row r="729" ht="11.25">
      <c r="L729" s="7"/>
    </row>
    <row r="730" ht="11.25">
      <c r="L730" s="7"/>
    </row>
    <row r="731" ht="11.25">
      <c r="L731" s="7"/>
    </row>
    <row r="732" ht="11.25">
      <c r="L732" s="7"/>
    </row>
    <row r="733" ht="11.25">
      <c r="L733" s="7"/>
    </row>
    <row r="734" ht="11.25">
      <c r="L734" s="7"/>
    </row>
    <row r="735" ht="11.25">
      <c r="L735" s="7"/>
    </row>
    <row r="736" ht="11.25">
      <c r="L736" s="7"/>
    </row>
    <row r="737" ht="11.25">
      <c r="L737" s="7"/>
    </row>
    <row r="738" ht="11.25">
      <c r="L738" s="7"/>
    </row>
    <row r="739" ht="11.25">
      <c r="L739" s="7"/>
    </row>
    <row r="740" ht="11.25">
      <c r="L740" s="7"/>
    </row>
    <row r="741" ht="11.25">
      <c r="L741" s="7"/>
    </row>
    <row r="742" ht="11.25">
      <c r="L742" s="7"/>
    </row>
    <row r="743" ht="11.25">
      <c r="L743" s="7"/>
    </row>
    <row r="744" ht="11.25">
      <c r="L744" s="7"/>
    </row>
    <row r="745" ht="11.25">
      <c r="L745" s="7"/>
    </row>
    <row r="746" ht="11.25">
      <c r="L746" s="7"/>
    </row>
    <row r="747" ht="11.25">
      <c r="L747" s="7"/>
    </row>
    <row r="748" ht="11.25">
      <c r="L748" s="7"/>
    </row>
    <row r="749" ht="11.25">
      <c r="L749" s="7"/>
    </row>
    <row r="750" ht="11.25">
      <c r="L750" s="7"/>
    </row>
    <row r="751" ht="11.25">
      <c r="L751" s="7"/>
    </row>
    <row r="752" ht="11.25">
      <c r="L752" s="7"/>
    </row>
    <row r="753" ht="11.25">
      <c r="L753" s="7"/>
    </row>
    <row r="754" ht="11.25">
      <c r="L754" s="7"/>
    </row>
    <row r="755" ht="11.25">
      <c r="L755" s="7"/>
    </row>
    <row r="756" ht="11.25">
      <c r="L756" s="7"/>
    </row>
    <row r="757" ht="11.25">
      <c r="L757" s="7"/>
    </row>
    <row r="758" ht="11.25">
      <c r="L758" s="7"/>
    </row>
    <row r="759" ht="11.25">
      <c r="L759" s="7"/>
    </row>
    <row r="760" ht="11.25">
      <c r="L760" s="7"/>
    </row>
    <row r="761" ht="11.25">
      <c r="L761" s="7"/>
    </row>
    <row r="762" ht="11.25">
      <c r="L762" s="7"/>
    </row>
    <row r="763" ht="11.25">
      <c r="L763" s="7"/>
    </row>
    <row r="764" ht="11.25">
      <c r="L764" s="7"/>
    </row>
    <row r="765" ht="11.25">
      <c r="L765" s="7"/>
    </row>
    <row r="766" ht="11.25">
      <c r="L766" s="7"/>
    </row>
    <row r="767" ht="11.25">
      <c r="L767" s="7"/>
    </row>
    <row r="768" ht="11.25">
      <c r="L768" s="7"/>
    </row>
    <row r="769" ht="11.25">
      <c r="L769" s="7"/>
    </row>
    <row r="770" ht="11.25">
      <c r="L770" s="7"/>
    </row>
    <row r="771" ht="11.25">
      <c r="L771" s="7"/>
    </row>
    <row r="772" ht="11.25">
      <c r="L772" s="7"/>
    </row>
    <row r="773" ht="11.25">
      <c r="L773" s="7"/>
    </row>
    <row r="774" ht="11.25">
      <c r="L774" s="7"/>
    </row>
    <row r="775" ht="11.25">
      <c r="L775" s="7"/>
    </row>
    <row r="776" ht="11.25">
      <c r="L776" s="7"/>
    </row>
    <row r="777" ht="11.25">
      <c r="L777" s="7"/>
    </row>
    <row r="778" ht="11.25">
      <c r="L778" s="7"/>
    </row>
    <row r="779" ht="11.25">
      <c r="L779" s="7"/>
    </row>
    <row r="780" ht="11.25">
      <c r="L780" s="7"/>
    </row>
    <row r="781" ht="11.25">
      <c r="L781" s="7"/>
    </row>
    <row r="782" ht="11.25">
      <c r="L782" s="7"/>
    </row>
    <row r="783" ht="11.25">
      <c r="L783" s="7"/>
    </row>
    <row r="784" ht="11.25">
      <c r="L784" s="7"/>
    </row>
    <row r="785" ht="11.25">
      <c r="L785" s="7"/>
    </row>
    <row r="786" ht="11.25">
      <c r="L786" s="7"/>
    </row>
    <row r="787" ht="11.25">
      <c r="L787" s="7"/>
    </row>
    <row r="788" ht="11.25">
      <c r="L788" s="7"/>
    </row>
    <row r="789" ht="11.25">
      <c r="L789" s="7"/>
    </row>
    <row r="790" ht="11.25">
      <c r="L790" s="7"/>
    </row>
    <row r="791" ht="11.25">
      <c r="L791" s="7"/>
    </row>
    <row r="792" ht="11.25">
      <c r="L792" s="7"/>
    </row>
    <row r="793" ht="11.25">
      <c r="L793" s="7"/>
    </row>
    <row r="794" ht="11.25">
      <c r="L794" s="7"/>
    </row>
    <row r="795" ht="11.25">
      <c r="L795" s="7"/>
    </row>
    <row r="796" ht="11.25">
      <c r="L796" s="7"/>
    </row>
    <row r="797" ht="11.25">
      <c r="L797" s="7"/>
    </row>
    <row r="798" ht="11.25">
      <c r="L798" s="7"/>
    </row>
    <row r="799" ht="11.25">
      <c r="L799" s="7"/>
    </row>
    <row r="800" ht="11.25">
      <c r="L800" s="7"/>
    </row>
    <row r="801" ht="11.25">
      <c r="L801" s="7"/>
    </row>
    <row r="802" ht="11.25">
      <c r="L802" s="7"/>
    </row>
    <row r="803" ht="11.25">
      <c r="L803" s="7"/>
    </row>
    <row r="804" ht="11.25">
      <c r="L804" s="7"/>
    </row>
    <row r="805" ht="11.25">
      <c r="L805" s="7"/>
    </row>
    <row r="806" ht="11.25">
      <c r="L806" s="7"/>
    </row>
    <row r="807" ht="11.25">
      <c r="L807" s="7"/>
    </row>
    <row r="808" ht="11.25">
      <c r="L808" s="7"/>
    </row>
    <row r="809" ht="11.25">
      <c r="L809" s="7"/>
    </row>
    <row r="810" ht="11.25">
      <c r="L810" s="7"/>
    </row>
    <row r="811" ht="11.25">
      <c r="L811" s="7"/>
    </row>
    <row r="812" ht="11.25">
      <c r="L812" s="7"/>
    </row>
    <row r="813" ht="11.25">
      <c r="L813" s="7"/>
    </row>
    <row r="814" ht="11.25">
      <c r="L814" s="7"/>
    </row>
    <row r="815" ht="11.25">
      <c r="L815" s="7"/>
    </row>
    <row r="816" ht="11.25">
      <c r="L816" s="7"/>
    </row>
    <row r="817" ht="11.25">
      <c r="L817" s="7"/>
    </row>
    <row r="818" ht="11.25">
      <c r="L818" s="7"/>
    </row>
    <row r="819" ht="11.25">
      <c r="L819" s="7"/>
    </row>
    <row r="820" ht="11.25">
      <c r="L820" s="7"/>
    </row>
    <row r="821" ht="11.25">
      <c r="L821" s="7"/>
    </row>
    <row r="822" ht="11.25">
      <c r="L822" s="7"/>
    </row>
    <row r="823" ht="11.25">
      <c r="L823" s="7"/>
    </row>
    <row r="824" ht="11.25">
      <c r="L824" s="7"/>
    </row>
    <row r="825" ht="11.25">
      <c r="L825" s="7"/>
    </row>
    <row r="826" ht="11.25">
      <c r="L826" s="7"/>
    </row>
    <row r="827" ht="11.25">
      <c r="L827" s="7"/>
    </row>
    <row r="828" ht="11.25">
      <c r="L828" s="7"/>
    </row>
    <row r="829" ht="11.25">
      <c r="L829" s="7"/>
    </row>
    <row r="830" ht="11.25">
      <c r="L830" s="7"/>
    </row>
    <row r="831" ht="11.25">
      <c r="L831" s="7"/>
    </row>
    <row r="832" ht="11.25">
      <c r="L832" s="7"/>
    </row>
    <row r="833" ht="11.25">
      <c r="L833" s="7"/>
    </row>
    <row r="834" ht="11.25">
      <c r="L834" s="7"/>
    </row>
    <row r="835" ht="11.25">
      <c r="L835" s="7"/>
    </row>
    <row r="836" ht="11.25">
      <c r="L836" s="7"/>
    </row>
    <row r="837" ht="11.25">
      <c r="L837" s="7"/>
    </row>
    <row r="838" ht="11.25">
      <c r="L838" s="7"/>
    </row>
    <row r="839" ht="11.25">
      <c r="L839" s="7"/>
    </row>
    <row r="840" ht="11.25">
      <c r="L840" s="7"/>
    </row>
    <row r="841" ht="11.25">
      <c r="L841" s="7"/>
    </row>
    <row r="842" ht="11.25">
      <c r="L842" s="7"/>
    </row>
    <row r="843" ht="11.25">
      <c r="L843" s="7"/>
    </row>
    <row r="844" ht="11.25">
      <c r="L844" s="7"/>
    </row>
    <row r="845" ht="11.25">
      <c r="L845" s="7"/>
    </row>
    <row r="846" ht="11.25">
      <c r="L846" s="7"/>
    </row>
    <row r="847" ht="11.25">
      <c r="L847" s="7"/>
    </row>
    <row r="848" ht="11.25">
      <c r="L848" s="7"/>
    </row>
    <row r="849" ht="11.25">
      <c r="L849" s="7"/>
    </row>
    <row r="850" ht="11.25">
      <c r="L850" s="7"/>
    </row>
    <row r="851" ht="11.25">
      <c r="L851" s="7"/>
    </row>
    <row r="852" ht="11.25">
      <c r="L852" s="7"/>
    </row>
    <row r="853" ht="11.25">
      <c r="L853" s="7"/>
    </row>
    <row r="854" ht="11.25">
      <c r="L854" s="7"/>
    </row>
    <row r="855" ht="11.25">
      <c r="L855" s="7"/>
    </row>
    <row r="856" ht="11.25">
      <c r="L856" s="7"/>
    </row>
    <row r="857" ht="11.25">
      <c r="L857" s="7"/>
    </row>
    <row r="858" ht="11.25">
      <c r="L858" s="7"/>
    </row>
    <row r="859" ht="11.25">
      <c r="L859" s="7"/>
    </row>
    <row r="860" ht="11.25">
      <c r="L860" s="7"/>
    </row>
    <row r="861" ht="11.25">
      <c r="L861" s="7"/>
    </row>
    <row r="862" ht="11.25">
      <c r="L862" s="7"/>
    </row>
    <row r="863" ht="11.25">
      <c r="L863" s="7"/>
    </row>
    <row r="864" ht="11.25">
      <c r="L864" s="7"/>
    </row>
    <row r="865" ht="11.25">
      <c r="L865" s="7"/>
    </row>
    <row r="866" ht="11.25">
      <c r="L866" s="7"/>
    </row>
    <row r="867" ht="11.25">
      <c r="L867" s="7"/>
    </row>
    <row r="868" ht="11.25">
      <c r="L868" s="7"/>
    </row>
    <row r="869" ht="11.25">
      <c r="L869" s="7"/>
    </row>
    <row r="870" ht="11.25">
      <c r="L870" s="7"/>
    </row>
    <row r="871" ht="11.25">
      <c r="L871" s="7"/>
    </row>
    <row r="872" ht="11.25">
      <c r="L872" s="7"/>
    </row>
    <row r="873" ht="11.25">
      <c r="L873" s="7"/>
    </row>
    <row r="874" ht="11.25">
      <c r="L874" s="7"/>
    </row>
    <row r="875" ht="11.25">
      <c r="L875" s="7"/>
    </row>
    <row r="876" ht="11.25">
      <c r="L876" s="7"/>
    </row>
    <row r="877" ht="11.25">
      <c r="L877" s="7"/>
    </row>
    <row r="878" ht="11.25">
      <c r="L878" s="7"/>
    </row>
    <row r="879" ht="11.25">
      <c r="L879" s="7"/>
    </row>
    <row r="880" ht="11.25">
      <c r="L880" s="7"/>
    </row>
    <row r="881" ht="11.25">
      <c r="L881" s="7"/>
    </row>
    <row r="882" ht="11.25">
      <c r="L882" s="7"/>
    </row>
    <row r="883" ht="11.25">
      <c r="L883" s="7"/>
    </row>
    <row r="884" ht="11.25">
      <c r="L884" s="7"/>
    </row>
    <row r="885" ht="11.25">
      <c r="L885" s="7"/>
    </row>
    <row r="886" ht="11.25">
      <c r="L886" s="7"/>
    </row>
    <row r="887" ht="11.25">
      <c r="L887" s="7"/>
    </row>
    <row r="888" ht="11.25">
      <c r="L888" s="7"/>
    </row>
    <row r="889" ht="11.25">
      <c r="L889" s="7"/>
    </row>
    <row r="890" ht="11.25">
      <c r="L890" s="7"/>
    </row>
    <row r="891" ht="11.25">
      <c r="L891" s="7"/>
    </row>
    <row r="892" ht="11.25">
      <c r="L892" s="7"/>
    </row>
    <row r="893" ht="11.25">
      <c r="L893" s="7"/>
    </row>
    <row r="894" ht="11.25">
      <c r="L894" s="7"/>
    </row>
    <row r="895" ht="11.25">
      <c r="L895" s="7"/>
    </row>
    <row r="896" ht="11.25">
      <c r="L896" s="7"/>
    </row>
    <row r="897" ht="11.25">
      <c r="L897" s="7"/>
    </row>
    <row r="898" ht="11.25">
      <c r="L898" s="7"/>
    </row>
    <row r="899" ht="11.25">
      <c r="L899" s="7"/>
    </row>
    <row r="900" ht="11.25">
      <c r="L900" s="7"/>
    </row>
    <row r="901" ht="11.25">
      <c r="L901" s="7"/>
    </row>
    <row r="902" ht="11.25">
      <c r="L902" s="7"/>
    </row>
    <row r="903" ht="11.25">
      <c r="L903" s="7"/>
    </row>
    <row r="904" ht="11.25">
      <c r="L904" s="7"/>
    </row>
    <row r="905" ht="11.25">
      <c r="L905" s="7"/>
    </row>
    <row r="906" ht="11.25">
      <c r="L906" s="7"/>
    </row>
    <row r="907" ht="11.25">
      <c r="L907" s="7"/>
    </row>
    <row r="908" ht="11.25">
      <c r="L908" s="7"/>
    </row>
    <row r="909" ht="11.25">
      <c r="L909" s="7"/>
    </row>
    <row r="910" ht="11.25">
      <c r="L910" s="7"/>
    </row>
    <row r="911" ht="11.25">
      <c r="L911" s="7"/>
    </row>
    <row r="912" ht="11.25">
      <c r="L912" s="7"/>
    </row>
    <row r="913" ht="11.25">
      <c r="L913" s="7"/>
    </row>
    <row r="914" ht="11.25">
      <c r="L914" s="7"/>
    </row>
    <row r="915" ht="11.25">
      <c r="L915" s="7"/>
    </row>
    <row r="916" ht="11.25">
      <c r="L916" s="7"/>
    </row>
    <row r="917" ht="11.25">
      <c r="L917" s="7"/>
    </row>
    <row r="918" ht="11.25">
      <c r="L918" s="7"/>
    </row>
    <row r="919" ht="11.25">
      <c r="L919" s="7"/>
    </row>
    <row r="920" ht="11.25">
      <c r="L920" s="7"/>
    </row>
    <row r="921" ht="11.25">
      <c r="L921" s="7"/>
    </row>
    <row r="922" ht="11.25">
      <c r="L922" s="7"/>
    </row>
    <row r="923" ht="11.25">
      <c r="L923" s="7"/>
    </row>
    <row r="924" ht="11.25">
      <c r="L924" s="7"/>
    </row>
    <row r="925" ht="11.25">
      <c r="L925" s="7"/>
    </row>
    <row r="926" ht="11.25">
      <c r="L926" s="7"/>
    </row>
    <row r="927" ht="11.25">
      <c r="L927" s="7"/>
    </row>
    <row r="928" ht="11.25">
      <c r="L928" s="7"/>
    </row>
    <row r="929" ht="11.25">
      <c r="L929" s="7"/>
    </row>
    <row r="930" ht="11.25">
      <c r="L930" s="7"/>
    </row>
    <row r="931" ht="11.25">
      <c r="L931" s="7"/>
    </row>
    <row r="932" ht="11.25">
      <c r="L932" s="7"/>
    </row>
    <row r="933" ht="11.25">
      <c r="L933" s="7"/>
    </row>
    <row r="934" ht="11.25">
      <c r="L934" s="7"/>
    </row>
    <row r="935" ht="11.25">
      <c r="L935" s="7"/>
    </row>
    <row r="936" ht="11.25">
      <c r="L936" s="7"/>
    </row>
    <row r="937" ht="11.25">
      <c r="L937" s="7"/>
    </row>
    <row r="938" ht="11.25">
      <c r="L938" s="7"/>
    </row>
    <row r="939" ht="11.25">
      <c r="L939" s="7"/>
    </row>
    <row r="940" ht="11.25">
      <c r="L940" s="7"/>
    </row>
    <row r="941" ht="11.25">
      <c r="L941" s="7"/>
    </row>
    <row r="942" ht="11.25">
      <c r="L942" s="7"/>
    </row>
    <row r="943" ht="11.25">
      <c r="L943" s="7"/>
    </row>
    <row r="944" ht="11.25">
      <c r="L944" s="7"/>
    </row>
    <row r="945" ht="11.25">
      <c r="L945" s="7"/>
    </row>
    <row r="946" ht="11.25">
      <c r="L946" s="7"/>
    </row>
    <row r="947" ht="11.25">
      <c r="L947" s="7"/>
    </row>
    <row r="948" ht="11.25">
      <c r="L948" s="7"/>
    </row>
    <row r="949" ht="11.25">
      <c r="L949" s="7"/>
    </row>
    <row r="950" ht="11.25">
      <c r="L950" s="7"/>
    </row>
    <row r="951" ht="11.25">
      <c r="L951" s="7"/>
    </row>
    <row r="952" ht="11.25">
      <c r="L952" s="7"/>
    </row>
    <row r="953" ht="11.25">
      <c r="L953" s="7"/>
    </row>
    <row r="954" ht="11.25">
      <c r="L954" s="7"/>
    </row>
    <row r="955" ht="11.25">
      <c r="L955" s="7"/>
    </row>
    <row r="956" ht="11.25">
      <c r="L956" s="7"/>
    </row>
    <row r="957" ht="11.25">
      <c r="L957" s="7"/>
    </row>
    <row r="958" ht="11.25">
      <c r="L958" s="7"/>
    </row>
    <row r="959" ht="11.25">
      <c r="L959" s="7"/>
    </row>
    <row r="960" ht="11.25">
      <c r="L960" s="7"/>
    </row>
    <row r="961" ht="11.25">
      <c r="L961" s="7"/>
    </row>
    <row r="962" ht="11.25">
      <c r="L962" s="7"/>
    </row>
    <row r="963" ht="11.25">
      <c r="L963" s="7"/>
    </row>
    <row r="964" ht="11.25">
      <c r="L964" s="7"/>
    </row>
    <row r="965" ht="11.25">
      <c r="L965" s="7"/>
    </row>
    <row r="966" ht="11.25">
      <c r="L966" s="7"/>
    </row>
    <row r="967" ht="11.25">
      <c r="L967" s="7"/>
    </row>
    <row r="968" ht="11.25">
      <c r="L968" s="7"/>
    </row>
    <row r="969" ht="11.25">
      <c r="L969" s="7"/>
    </row>
    <row r="970" ht="11.25">
      <c r="L970" s="7"/>
    </row>
    <row r="971" ht="11.25">
      <c r="L971" s="7"/>
    </row>
    <row r="972" ht="11.25">
      <c r="L972" s="7"/>
    </row>
    <row r="973" ht="11.25">
      <c r="L973" s="7"/>
    </row>
    <row r="974" ht="11.25">
      <c r="L974" s="7"/>
    </row>
    <row r="975" ht="11.25">
      <c r="L975" s="7"/>
    </row>
    <row r="976" ht="11.25">
      <c r="L976" s="7"/>
    </row>
    <row r="977" ht="11.25">
      <c r="L977" s="7"/>
    </row>
    <row r="978" ht="11.25">
      <c r="L978" s="7"/>
    </row>
    <row r="979" ht="11.25">
      <c r="L979" s="7"/>
    </row>
    <row r="980" ht="11.25">
      <c r="L980" s="7"/>
    </row>
    <row r="981" ht="11.25">
      <c r="L981" s="7"/>
    </row>
    <row r="982" ht="11.25">
      <c r="L982" s="7"/>
    </row>
    <row r="983" ht="11.25">
      <c r="L983" s="7"/>
    </row>
    <row r="984" ht="11.25">
      <c r="L984" s="7"/>
    </row>
    <row r="985" ht="11.25">
      <c r="L985" s="7"/>
    </row>
    <row r="986" ht="11.25">
      <c r="L986" s="7"/>
    </row>
    <row r="987" ht="11.25">
      <c r="L987" s="7"/>
    </row>
    <row r="988" ht="11.25">
      <c r="L988" s="7"/>
    </row>
    <row r="989" ht="11.25">
      <c r="L989" s="7"/>
    </row>
    <row r="990" ht="11.25">
      <c r="L990" s="7"/>
    </row>
    <row r="991" ht="11.25">
      <c r="L991" s="7"/>
    </row>
    <row r="992" ht="11.25">
      <c r="L992" s="7"/>
    </row>
    <row r="993" ht="11.25">
      <c r="L993" s="7"/>
    </row>
    <row r="994" ht="11.25">
      <c r="L994" s="7"/>
    </row>
    <row r="995" ht="11.25">
      <c r="L995" s="7"/>
    </row>
    <row r="996" ht="11.25">
      <c r="L996" s="7"/>
    </row>
    <row r="997" ht="11.25">
      <c r="L997" s="7"/>
    </row>
    <row r="998" ht="11.25">
      <c r="L998" s="7"/>
    </row>
    <row r="999" ht="11.25">
      <c r="L999" s="7"/>
    </row>
    <row r="1000" ht="11.25">
      <c r="L1000" s="7"/>
    </row>
    <row r="1001" ht="11.25">
      <c r="L1001" s="7"/>
    </row>
    <row r="1002" ht="11.25">
      <c r="L1002" s="7"/>
    </row>
    <row r="1003" ht="11.25">
      <c r="L1003" s="7"/>
    </row>
    <row r="1004" ht="11.25">
      <c r="L1004" s="7"/>
    </row>
    <row r="1005" ht="11.25">
      <c r="L1005" s="7"/>
    </row>
    <row r="1006" ht="11.25">
      <c r="L1006" s="7"/>
    </row>
    <row r="1007" ht="11.25">
      <c r="L1007" s="7"/>
    </row>
    <row r="1008" ht="11.25">
      <c r="L1008" s="7"/>
    </row>
    <row r="1009" ht="11.25">
      <c r="L1009" s="7"/>
    </row>
    <row r="1010" ht="11.25">
      <c r="L1010" s="7"/>
    </row>
    <row r="1011" ht="11.25">
      <c r="L1011" s="7"/>
    </row>
    <row r="1012" ht="11.25">
      <c r="L1012" s="7"/>
    </row>
    <row r="1013" ht="11.25">
      <c r="L1013" s="7"/>
    </row>
    <row r="1014" ht="11.25">
      <c r="L1014" s="7"/>
    </row>
    <row r="1015" ht="11.25">
      <c r="L1015" s="7"/>
    </row>
    <row r="1016" ht="11.25">
      <c r="L1016" s="7"/>
    </row>
    <row r="1017" ht="11.25">
      <c r="L1017" s="7"/>
    </row>
    <row r="1018" ht="11.25">
      <c r="L1018" s="7"/>
    </row>
    <row r="1019" ht="11.25">
      <c r="L1019" s="7"/>
    </row>
    <row r="1020" ht="11.25">
      <c r="L1020" s="7"/>
    </row>
    <row r="1021" ht="11.25">
      <c r="L1021" s="7"/>
    </row>
    <row r="1022" ht="11.25">
      <c r="L1022" s="7"/>
    </row>
    <row r="1023" ht="11.25">
      <c r="L1023" s="7"/>
    </row>
    <row r="1024" ht="11.25">
      <c r="L1024" s="7"/>
    </row>
    <row r="1025" ht="11.25">
      <c r="L1025" s="7"/>
    </row>
    <row r="1026" ht="11.25">
      <c r="L1026" s="7"/>
    </row>
    <row r="1027" ht="11.25">
      <c r="L1027" s="7"/>
    </row>
    <row r="1028" ht="11.25">
      <c r="L1028" s="7"/>
    </row>
    <row r="1029" ht="11.25">
      <c r="L1029" s="7"/>
    </row>
    <row r="1030" ht="11.25">
      <c r="L1030" s="7"/>
    </row>
    <row r="1031" ht="11.25">
      <c r="L1031" s="7"/>
    </row>
    <row r="1032" ht="11.25">
      <c r="L1032" s="7"/>
    </row>
    <row r="1033" ht="11.25">
      <c r="L1033" s="7"/>
    </row>
    <row r="1034" ht="11.25">
      <c r="L1034" s="7"/>
    </row>
    <row r="1035" ht="11.25">
      <c r="L1035" s="7"/>
    </row>
    <row r="1036" ht="11.25">
      <c r="L1036" s="7"/>
    </row>
    <row r="1037" ht="11.25">
      <c r="L1037" s="7"/>
    </row>
    <row r="1038" ht="11.25">
      <c r="L1038" s="7"/>
    </row>
    <row r="1039" ht="11.25">
      <c r="L1039" s="7"/>
    </row>
    <row r="1040" ht="11.25">
      <c r="L1040" s="7"/>
    </row>
    <row r="1041" ht="11.25">
      <c r="L1041" s="7"/>
    </row>
    <row r="1042" ht="11.25">
      <c r="L1042" s="7"/>
    </row>
    <row r="1043" ht="11.25">
      <c r="L1043" s="7"/>
    </row>
    <row r="1044" ht="11.25">
      <c r="L1044" s="7"/>
    </row>
    <row r="1045" ht="11.25">
      <c r="L1045" s="7"/>
    </row>
    <row r="1046" ht="11.25">
      <c r="L1046" s="7"/>
    </row>
    <row r="1047" ht="11.25">
      <c r="L1047" s="7"/>
    </row>
    <row r="1048" ht="11.25">
      <c r="L1048" s="7"/>
    </row>
    <row r="1049" ht="11.25">
      <c r="L1049" s="7"/>
    </row>
    <row r="1050" ht="11.25">
      <c r="L1050" s="7"/>
    </row>
    <row r="1051" ht="11.25">
      <c r="L1051" s="7"/>
    </row>
    <row r="1052" ht="11.25">
      <c r="L1052" s="7"/>
    </row>
    <row r="1053" ht="11.25">
      <c r="L1053" s="7"/>
    </row>
    <row r="1054" ht="11.25">
      <c r="L1054" s="7"/>
    </row>
    <row r="1055" ht="11.25">
      <c r="L1055" s="7"/>
    </row>
    <row r="1056" ht="11.25">
      <c r="L1056" s="7"/>
    </row>
    <row r="1057" ht="11.25">
      <c r="L1057" s="7"/>
    </row>
    <row r="1058" ht="11.25">
      <c r="L1058" s="7"/>
    </row>
    <row r="1059" ht="11.25">
      <c r="L1059" s="7"/>
    </row>
    <row r="1060" ht="11.25">
      <c r="L1060" s="7"/>
    </row>
    <row r="1061" ht="11.25">
      <c r="L1061" s="7"/>
    </row>
    <row r="1062" ht="11.25">
      <c r="L1062" s="7"/>
    </row>
    <row r="1063" ht="11.25">
      <c r="L1063" s="7"/>
    </row>
    <row r="1064" ht="11.25">
      <c r="L1064" s="7"/>
    </row>
    <row r="1065" ht="11.25">
      <c r="L1065" s="7"/>
    </row>
    <row r="1066" ht="11.25">
      <c r="L1066" s="7"/>
    </row>
    <row r="1067" ht="11.25">
      <c r="L1067" s="7"/>
    </row>
    <row r="1068" ht="11.25">
      <c r="L1068" s="7"/>
    </row>
    <row r="1069" ht="11.25">
      <c r="L1069" s="7"/>
    </row>
    <row r="1070" ht="11.25">
      <c r="L1070" s="7"/>
    </row>
    <row r="1071" ht="11.25">
      <c r="L1071" s="7"/>
    </row>
    <row r="1072" ht="11.25">
      <c r="L1072" s="7"/>
    </row>
    <row r="1073" ht="11.25">
      <c r="L1073" s="7"/>
    </row>
    <row r="1074" ht="11.25">
      <c r="L1074" s="7"/>
    </row>
    <row r="1075" ht="11.25">
      <c r="L1075" s="7"/>
    </row>
    <row r="1076" ht="11.25">
      <c r="L1076" s="7"/>
    </row>
    <row r="1077" ht="11.25">
      <c r="L1077" s="7"/>
    </row>
    <row r="1078" ht="11.25">
      <c r="L1078" s="7"/>
    </row>
    <row r="1079" ht="11.25">
      <c r="L1079" s="7"/>
    </row>
    <row r="1080" ht="11.25">
      <c r="L1080" s="7"/>
    </row>
    <row r="1081" ht="11.25">
      <c r="L1081" s="7"/>
    </row>
    <row r="1082" ht="11.25">
      <c r="L1082" s="7"/>
    </row>
    <row r="1083" ht="11.25">
      <c r="L1083" s="7"/>
    </row>
    <row r="1084" ht="11.25">
      <c r="L1084" s="7"/>
    </row>
    <row r="1085" ht="11.25">
      <c r="L1085" s="7"/>
    </row>
    <row r="1086" ht="11.25">
      <c r="L1086" s="7"/>
    </row>
    <row r="1087" ht="11.25">
      <c r="L1087" s="7"/>
    </row>
    <row r="1088" ht="11.25">
      <c r="L1088" s="7"/>
    </row>
    <row r="1089" ht="11.25">
      <c r="L1089" s="7"/>
    </row>
    <row r="1090" ht="11.25">
      <c r="L1090" s="7"/>
    </row>
    <row r="1091" ht="11.25">
      <c r="L1091" s="7"/>
    </row>
    <row r="1092" ht="11.25">
      <c r="L1092" s="7"/>
    </row>
    <row r="1093" ht="11.25">
      <c r="L1093" s="7"/>
    </row>
    <row r="1094" ht="11.25">
      <c r="L1094" s="7"/>
    </row>
    <row r="1095" ht="11.25">
      <c r="L1095" s="7"/>
    </row>
    <row r="1096" ht="11.25">
      <c r="L1096" s="7"/>
    </row>
    <row r="1097" ht="11.25">
      <c r="L1097" s="7"/>
    </row>
    <row r="1098" ht="11.25">
      <c r="L1098" s="7"/>
    </row>
    <row r="1099" ht="11.25">
      <c r="L1099" s="7"/>
    </row>
    <row r="1100" ht="11.25">
      <c r="L1100" s="7"/>
    </row>
    <row r="1101" ht="11.25">
      <c r="L1101" s="7"/>
    </row>
    <row r="1102" ht="11.25">
      <c r="L1102" s="7"/>
    </row>
    <row r="1103" ht="11.25">
      <c r="L1103" s="7"/>
    </row>
    <row r="1104" ht="11.25">
      <c r="L1104" s="7"/>
    </row>
    <row r="1105" ht="11.25">
      <c r="L1105" s="7"/>
    </row>
    <row r="1106" ht="11.25">
      <c r="L1106" s="7"/>
    </row>
    <row r="1107" ht="11.25">
      <c r="L1107" s="7"/>
    </row>
    <row r="1108" ht="11.25">
      <c r="L1108" s="7"/>
    </row>
    <row r="1109" ht="11.25">
      <c r="L1109" s="7"/>
    </row>
    <row r="1110" ht="11.25">
      <c r="L1110" s="7"/>
    </row>
    <row r="1111" ht="11.25">
      <c r="L1111" s="7"/>
    </row>
    <row r="1112" ht="11.25">
      <c r="L1112" s="7"/>
    </row>
    <row r="1113" ht="11.25">
      <c r="L1113" s="7"/>
    </row>
    <row r="1114" ht="11.25">
      <c r="L1114" s="7"/>
    </row>
    <row r="1115" ht="11.25">
      <c r="L1115" s="7"/>
    </row>
    <row r="1116" ht="11.25">
      <c r="L1116" s="7"/>
    </row>
    <row r="1117" ht="11.25">
      <c r="L1117" s="7"/>
    </row>
    <row r="1118" ht="11.25">
      <c r="L1118" s="7"/>
    </row>
    <row r="1119" ht="11.25">
      <c r="L1119" s="7"/>
    </row>
    <row r="1120" ht="11.25">
      <c r="L1120" s="7"/>
    </row>
    <row r="1121" ht="11.25">
      <c r="L1121" s="7"/>
    </row>
    <row r="1122" ht="11.25">
      <c r="L1122" s="7"/>
    </row>
    <row r="1123" ht="11.25">
      <c r="L1123" s="7"/>
    </row>
    <row r="1124" ht="11.25">
      <c r="L1124" s="7"/>
    </row>
    <row r="1125" ht="11.25">
      <c r="L1125" s="7"/>
    </row>
    <row r="1126" ht="11.25">
      <c r="L1126" s="7"/>
    </row>
    <row r="1127" ht="11.25">
      <c r="L1127" s="7"/>
    </row>
    <row r="1128" ht="11.25">
      <c r="L1128" s="7"/>
    </row>
    <row r="1129" ht="11.25">
      <c r="L1129" s="7"/>
    </row>
    <row r="1130" ht="11.25">
      <c r="L1130" s="7"/>
    </row>
    <row r="1131" ht="11.25">
      <c r="L1131" s="7"/>
    </row>
    <row r="1132" ht="11.25">
      <c r="L1132" s="7"/>
    </row>
    <row r="1133" ht="11.25">
      <c r="L1133" s="7"/>
    </row>
    <row r="1134" ht="11.25">
      <c r="L1134" s="7"/>
    </row>
    <row r="1135" ht="11.25">
      <c r="L1135" s="7"/>
    </row>
    <row r="1136" ht="11.25">
      <c r="L1136" s="7"/>
    </row>
    <row r="1137" ht="11.25">
      <c r="L1137" s="7"/>
    </row>
    <row r="1138" ht="11.25">
      <c r="L1138" s="7"/>
    </row>
    <row r="1139" ht="11.25">
      <c r="L1139" s="7"/>
    </row>
    <row r="1140" ht="11.25">
      <c r="L1140" s="7"/>
    </row>
    <row r="1141" ht="11.25">
      <c r="L1141" s="7"/>
    </row>
    <row r="1142" ht="11.25">
      <c r="L1142" s="7"/>
    </row>
    <row r="1143" ht="11.25">
      <c r="L1143" s="7"/>
    </row>
    <row r="1144" ht="11.25">
      <c r="L1144" s="7"/>
    </row>
    <row r="1145" ht="11.25">
      <c r="L1145" s="7"/>
    </row>
    <row r="1146" ht="11.25">
      <c r="L1146" s="7"/>
    </row>
    <row r="1147" ht="11.25">
      <c r="L1147" s="7"/>
    </row>
    <row r="1148" ht="11.25">
      <c r="L1148" s="7"/>
    </row>
    <row r="1149" ht="11.25">
      <c r="L1149" s="7"/>
    </row>
    <row r="1150" ht="11.25">
      <c r="L1150" s="7"/>
    </row>
    <row r="1151" ht="11.25">
      <c r="L1151" s="7"/>
    </row>
    <row r="1152" ht="11.25">
      <c r="L1152" s="7"/>
    </row>
    <row r="1153" ht="11.25">
      <c r="L1153" s="7"/>
    </row>
    <row r="1154" ht="11.25">
      <c r="L1154" s="7"/>
    </row>
    <row r="1155" ht="11.25">
      <c r="L1155" s="7"/>
    </row>
    <row r="1156" ht="11.25">
      <c r="L1156" s="7"/>
    </row>
    <row r="1157" ht="11.25">
      <c r="L1157" s="7"/>
    </row>
    <row r="1158" ht="11.25">
      <c r="L1158" s="7"/>
    </row>
    <row r="1159" ht="11.25">
      <c r="L1159" s="7"/>
    </row>
    <row r="1160" ht="11.25">
      <c r="L1160" s="7"/>
    </row>
    <row r="1161" ht="11.25">
      <c r="L1161" s="7"/>
    </row>
    <row r="1162" ht="11.25">
      <c r="L1162" s="7"/>
    </row>
    <row r="1163" ht="11.25">
      <c r="L1163" s="7"/>
    </row>
    <row r="1164" ht="11.25">
      <c r="L1164" s="7"/>
    </row>
    <row r="1165" ht="11.25">
      <c r="L1165" s="7"/>
    </row>
    <row r="1166" ht="11.25">
      <c r="L1166" s="7"/>
    </row>
    <row r="1167" ht="11.25">
      <c r="L1167" s="7"/>
    </row>
    <row r="1168" ht="11.25">
      <c r="L1168" s="7"/>
    </row>
    <row r="1169" ht="11.25">
      <c r="L1169" s="7"/>
    </row>
    <row r="1170" ht="11.25">
      <c r="L1170" s="7"/>
    </row>
    <row r="1171" ht="11.25">
      <c r="L1171" s="7"/>
    </row>
    <row r="1172" ht="11.25">
      <c r="L1172" s="7"/>
    </row>
    <row r="1173" ht="11.25">
      <c r="L1173" s="7"/>
    </row>
    <row r="1174" ht="11.25">
      <c r="L1174" s="7"/>
    </row>
    <row r="1175" ht="11.25">
      <c r="L1175" s="7"/>
    </row>
    <row r="1176" ht="11.25">
      <c r="L1176" s="7"/>
    </row>
    <row r="1177" ht="11.25">
      <c r="L1177" s="7"/>
    </row>
    <row r="1178" ht="11.25">
      <c r="L1178" s="7"/>
    </row>
    <row r="1179" ht="11.25">
      <c r="L1179" s="7"/>
    </row>
    <row r="1180" ht="11.25">
      <c r="L1180" s="7"/>
    </row>
    <row r="1181" ht="11.25">
      <c r="L1181" s="7"/>
    </row>
    <row r="1182" ht="11.25">
      <c r="L1182" s="7"/>
    </row>
    <row r="1183" ht="11.25">
      <c r="L1183" s="7"/>
    </row>
    <row r="1184" ht="11.25">
      <c r="L1184" s="7"/>
    </row>
    <row r="1185" ht="11.25">
      <c r="L1185" s="7"/>
    </row>
    <row r="1186" ht="11.25">
      <c r="L1186" s="7"/>
    </row>
    <row r="1187" ht="11.25">
      <c r="L1187" s="7"/>
    </row>
    <row r="1188" ht="11.25">
      <c r="L1188" s="7"/>
    </row>
    <row r="1189" ht="11.25">
      <c r="L1189" s="7"/>
    </row>
    <row r="1190" ht="11.25">
      <c r="L1190" s="7"/>
    </row>
    <row r="1191" ht="11.25">
      <c r="L1191" s="7"/>
    </row>
    <row r="1192" ht="11.25">
      <c r="L1192" s="7"/>
    </row>
    <row r="1193" ht="11.25">
      <c r="L1193" s="7"/>
    </row>
    <row r="1194" ht="11.25">
      <c r="L1194" s="7"/>
    </row>
    <row r="1195" ht="11.25">
      <c r="L1195" s="7"/>
    </row>
    <row r="1196" ht="11.25">
      <c r="L1196" s="7"/>
    </row>
    <row r="1197" ht="11.25">
      <c r="L1197" s="7"/>
    </row>
    <row r="1198" ht="11.25">
      <c r="L1198" s="7"/>
    </row>
    <row r="1199" ht="11.25">
      <c r="L1199" s="7"/>
    </row>
    <row r="1200" ht="11.25">
      <c r="L1200" s="7"/>
    </row>
    <row r="1201" ht="11.25">
      <c r="L1201" s="7"/>
    </row>
    <row r="1202" ht="11.25">
      <c r="L1202" s="7"/>
    </row>
    <row r="1203" ht="11.25">
      <c r="L1203" s="7"/>
    </row>
    <row r="1204" ht="11.25">
      <c r="L1204" s="7"/>
    </row>
    <row r="1205" ht="11.25">
      <c r="L1205" s="7"/>
    </row>
    <row r="1206" ht="11.25">
      <c r="L1206" s="7"/>
    </row>
    <row r="1207" ht="11.25">
      <c r="L1207" s="7"/>
    </row>
    <row r="1208" ht="11.25">
      <c r="L1208" s="7"/>
    </row>
    <row r="1209" ht="11.25">
      <c r="L1209" s="7"/>
    </row>
    <row r="1210" ht="11.25">
      <c r="L1210" s="7"/>
    </row>
    <row r="1211" ht="11.25">
      <c r="L1211" s="7"/>
    </row>
    <row r="1212" ht="11.25">
      <c r="L1212" s="7"/>
    </row>
    <row r="1213" ht="11.25">
      <c r="L1213" s="7"/>
    </row>
    <row r="1214" ht="11.25">
      <c r="L1214" s="7"/>
    </row>
    <row r="1215" ht="11.25">
      <c r="L1215" s="7"/>
    </row>
    <row r="1216" ht="11.25">
      <c r="L1216" s="7"/>
    </row>
    <row r="1217" ht="11.25">
      <c r="L1217" s="7"/>
    </row>
    <row r="1218" ht="11.25">
      <c r="L1218" s="7"/>
    </row>
    <row r="1219" ht="11.25">
      <c r="L1219" s="7"/>
    </row>
    <row r="1220" ht="11.25">
      <c r="L1220" s="7"/>
    </row>
    <row r="1221" ht="11.25">
      <c r="L1221" s="7"/>
    </row>
    <row r="1222" ht="11.25">
      <c r="L1222" s="7"/>
    </row>
    <row r="1223" ht="11.25">
      <c r="L1223" s="7"/>
    </row>
    <row r="1224" ht="11.25">
      <c r="L1224" s="7"/>
    </row>
    <row r="1225" ht="11.25">
      <c r="L1225" s="7"/>
    </row>
    <row r="1226" ht="11.25">
      <c r="L1226" s="7"/>
    </row>
    <row r="1227" ht="11.25">
      <c r="L1227" s="7"/>
    </row>
    <row r="1228" ht="11.25">
      <c r="L1228" s="7"/>
    </row>
    <row r="1229" ht="11.25">
      <c r="L1229" s="7"/>
    </row>
    <row r="1230" ht="11.25">
      <c r="L1230" s="7"/>
    </row>
    <row r="1231" ht="11.25">
      <c r="L1231" s="7"/>
    </row>
    <row r="1232" ht="11.25">
      <c r="L1232" s="7"/>
    </row>
    <row r="1233" ht="11.25">
      <c r="L1233" s="7"/>
    </row>
    <row r="1234" ht="11.25">
      <c r="L1234" s="7"/>
    </row>
    <row r="1235" ht="11.25">
      <c r="L1235" s="7"/>
    </row>
    <row r="1236" ht="11.25">
      <c r="L1236" s="7"/>
    </row>
    <row r="1237" ht="11.25">
      <c r="L1237" s="7"/>
    </row>
    <row r="1238" ht="11.25">
      <c r="L1238" s="7"/>
    </row>
    <row r="1239" ht="11.25">
      <c r="L1239" s="7"/>
    </row>
    <row r="1240" ht="11.25">
      <c r="L1240" s="7"/>
    </row>
    <row r="1241" ht="11.25">
      <c r="L1241" s="7"/>
    </row>
    <row r="1242" ht="11.25">
      <c r="L1242" s="7"/>
    </row>
    <row r="1243" ht="11.25">
      <c r="L1243" s="7"/>
    </row>
    <row r="1244" ht="11.25">
      <c r="L1244" s="7"/>
    </row>
    <row r="1245" ht="11.25">
      <c r="L1245" s="7"/>
    </row>
    <row r="1246" ht="11.25">
      <c r="L1246" s="7"/>
    </row>
    <row r="1247" ht="11.25">
      <c r="L1247" s="7"/>
    </row>
    <row r="1248" ht="11.25">
      <c r="L1248" s="7"/>
    </row>
    <row r="1249" ht="11.25">
      <c r="L1249" s="7"/>
    </row>
    <row r="1250" ht="11.25">
      <c r="L1250" s="7"/>
    </row>
    <row r="1251" ht="11.25">
      <c r="L1251" s="7"/>
    </row>
    <row r="1252" ht="11.25">
      <c r="L1252" s="7"/>
    </row>
    <row r="1253" ht="11.25">
      <c r="L1253" s="7"/>
    </row>
    <row r="1254" ht="11.25">
      <c r="L1254" s="7"/>
    </row>
    <row r="1255" ht="11.25">
      <c r="L1255" s="7"/>
    </row>
    <row r="1256" ht="11.25">
      <c r="L1256" s="7"/>
    </row>
    <row r="1257" ht="11.25">
      <c r="L1257" s="7"/>
    </row>
    <row r="1258" ht="11.25">
      <c r="L1258" s="7"/>
    </row>
    <row r="1259" ht="11.25">
      <c r="L1259" s="7"/>
    </row>
    <row r="1260" ht="11.25">
      <c r="L1260" s="7"/>
    </row>
    <row r="1261" ht="11.25">
      <c r="L1261" s="7"/>
    </row>
    <row r="1262" ht="11.25">
      <c r="L1262" s="7"/>
    </row>
    <row r="1263" ht="11.25">
      <c r="L1263" s="7"/>
    </row>
    <row r="1264" ht="11.25">
      <c r="L1264" s="7"/>
    </row>
    <row r="1265" ht="11.25">
      <c r="L1265" s="7"/>
    </row>
    <row r="1266" ht="11.25">
      <c r="L1266" s="7"/>
    </row>
    <row r="1267" ht="11.25">
      <c r="L1267" s="7"/>
    </row>
    <row r="1268" ht="11.25">
      <c r="L1268" s="7"/>
    </row>
    <row r="1269" ht="11.25">
      <c r="L1269" s="7"/>
    </row>
    <row r="1270" ht="11.25">
      <c r="L1270" s="7"/>
    </row>
    <row r="1271" ht="11.25">
      <c r="L1271" s="7"/>
    </row>
    <row r="1272" ht="11.25">
      <c r="L1272" s="7"/>
    </row>
    <row r="1273" ht="11.25">
      <c r="L1273" s="7"/>
    </row>
    <row r="1274" ht="11.25">
      <c r="L1274" s="7"/>
    </row>
    <row r="1275" ht="11.25">
      <c r="L1275" s="7"/>
    </row>
    <row r="1276" ht="11.25">
      <c r="L1276" s="7"/>
    </row>
    <row r="1277" ht="11.25">
      <c r="L1277" s="7"/>
    </row>
    <row r="1278" ht="11.25">
      <c r="L1278" s="7"/>
    </row>
    <row r="1279" ht="11.25">
      <c r="L1279" s="7"/>
    </row>
    <row r="1280" ht="11.25">
      <c r="L1280" s="7"/>
    </row>
    <row r="1281" ht="11.25">
      <c r="L1281" s="7"/>
    </row>
    <row r="1282" ht="11.25">
      <c r="L1282" s="7"/>
    </row>
    <row r="1283" ht="11.25">
      <c r="L1283" s="7"/>
    </row>
    <row r="1284" ht="11.25">
      <c r="L1284" s="7"/>
    </row>
    <row r="1285" ht="11.25">
      <c r="L1285" s="7"/>
    </row>
    <row r="1286" ht="11.25">
      <c r="L1286" s="7"/>
    </row>
    <row r="1287" ht="11.25">
      <c r="L1287" s="7"/>
    </row>
    <row r="1288" ht="11.25">
      <c r="L1288" s="7"/>
    </row>
    <row r="1289" ht="11.25">
      <c r="L1289" s="7"/>
    </row>
    <row r="1290" ht="11.25">
      <c r="L1290" s="7"/>
    </row>
    <row r="1291" ht="11.25">
      <c r="L1291" s="7"/>
    </row>
    <row r="1292" ht="11.25">
      <c r="L1292" s="7"/>
    </row>
    <row r="1293" ht="11.25">
      <c r="L1293" s="7"/>
    </row>
    <row r="1294" ht="11.25">
      <c r="L1294" s="7"/>
    </row>
    <row r="1295" ht="11.25">
      <c r="L1295" s="7"/>
    </row>
    <row r="1296" ht="11.25">
      <c r="L1296" s="7"/>
    </row>
    <row r="1297" ht="11.25">
      <c r="L1297" s="7"/>
    </row>
    <row r="1298" ht="11.25">
      <c r="L1298" s="7"/>
    </row>
    <row r="1299" ht="11.25">
      <c r="L1299" s="7"/>
    </row>
    <row r="1300" ht="11.25">
      <c r="L1300" s="7"/>
    </row>
    <row r="1301" ht="11.25">
      <c r="L1301" s="7"/>
    </row>
    <row r="1302" ht="11.25">
      <c r="L1302" s="7"/>
    </row>
    <row r="1303" ht="11.25">
      <c r="L1303" s="7"/>
    </row>
    <row r="1304" ht="11.25">
      <c r="L1304" s="7"/>
    </row>
    <row r="1305" ht="11.25">
      <c r="L1305" s="7"/>
    </row>
    <row r="1306" ht="11.25">
      <c r="L1306" s="7"/>
    </row>
    <row r="1307" ht="11.25">
      <c r="L1307" s="7"/>
    </row>
    <row r="1308" ht="11.25">
      <c r="L1308" s="7"/>
    </row>
    <row r="1309" ht="11.25">
      <c r="L1309" s="7"/>
    </row>
    <row r="1310" ht="11.25">
      <c r="L1310" s="7"/>
    </row>
    <row r="1311" ht="11.25">
      <c r="L1311" s="7"/>
    </row>
    <row r="1312" ht="11.25">
      <c r="L1312" s="7"/>
    </row>
    <row r="1313" ht="11.25">
      <c r="L1313" s="7"/>
    </row>
    <row r="1314" ht="11.25">
      <c r="L1314" s="7"/>
    </row>
    <row r="1315" ht="11.25">
      <c r="L1315" s="7"/>
    </row>
    <row r="1316" ht="11.25">
      <c r="L1316" s="7"/>
    </row>
    <row r="1317" ht="11.25">
      <c r="L1317" s="7"/>
    </row>
    <row r="1318" ht="11.25">
      <c r="L1318" s="7"/>
    </row>
    <row r="1319" ht="11.25">
      <c r="L1319" s="7"/>
    </row>
    <row r="1320" ht="11.25">
      <c r="L1320" s="7"/>
    </row>
    <row r="1321" ht="11.25">
      <c r="L1321" s="7"/>
    </row>
    <row r="1322" ht="11.25">
      <c r="L1322" s="7"/>
    </row>
    <row r="1323" ht="11.25">
      <c r="L1323" s="7"/>
    </row>
    <row r="1324" ht="11.25">
      <c r="L1324" s="7"/>
    </row>
    <row r="1325" ht="11.25">
      <c r="L1325" s="7"/>
    </row>
    <row r="1326" ht="11.25">
      <c r="L1326" s="7"/>
    </row>
    <row r="1327" ht="11.25">
      <c r="L1327" s="7"/>
    </row>
    <row r="1328" ht="11.25">
      <c r="L1328" s="7"/>
    </row>
    <row r="1329" ht="11.25">
      <c r="L1329" s="7"/>
    </row>
    <row r="1330" ht="11.25">
      <c r="L1330" s="7"/>
    </row>
    <row r="1331" ht="11.25">
      <c r="L1331" s="7"/>
    </row>
    <row r="1332" ht="11.25">
      <c r="L1332" s="7"/>
    </row>
    <row r="1333" ht="11.25">
      <c r="L1333" s="7"/>
    </row>
    <row r="1334" ht="11.25">
      <c r="L1334" s="7"/>
    </row>
    <row r="1335" ht="11.25">
      <c r="L1335" s="7"/>
    </row>
    <row r="1336" ht="11.25">
      <c r="L1336" s="7"/>
    </row>
    <row r="1337" ht="11.25">
      <c r="L1337" s="7"/>
    </row>
    <row r="1338" ht="11.25">
      <c r="L1338" s="7"/>
    </row>
    <row r="1339" ht="11.25">
      <c r="L1339" s="7"/>
    </row>
    <row r="1340" ht="11.25">
      <c r="L1340" s="7"/>
    </row>
    <row r="1341" ht="11.25">
      <c r="L1341" s="7"/>
    </row>
    <row r="1342" ht="11.25">
      <c r="L1342" s="7"/>
    </row>
    <row r="1343" ht="11.25">
      <c r="L1343" s="7"/>
    </row>
    <row r="1344" ht="11.25">
      <c r="L1344" s="7"/>
    </row>
    <row r="1345" ht="11.25">
      <c r="L1345" s="7"/>
    </row>
    <row r="1346" ht="11.25">
      <c r="L1346" s="7"/>
    </row>
    <row r="1347" ht="11.25">
      <c r="L1347" s="7"/>
    </row>
    <row r="1348" ht="11.25">
      <c r="L1348" s="7"/>
    </row>
    <row r="1349" ht="11.25">
      <c r="L1349" s="7"/>
    </row>
    <row r="1350" ht="11.25">
      <c r="L1350" s="7"/>
    </row>
    <row r="1351" ht="11.25">
      <c r="L1351" s="7"/>
    </row>
    <row r="1352" ht="11.25">
      <c r="L1352" s="7"/>
    </row>
    <row r="1353" ht="11.25">
      <c r="L1353" s="7"/>
    </row>
    <row r="1354" ht="11.25">
      <c r="L1354" s="7"/>
    </row>
    <row r="1355" ht="11.25">
      <c r="L1355" s="7"/>
    </row>
    <row r="1356" ht="11.25">
      <c r="L1356" s="7"/>
    </row>
    <row r="1357" ht="11.25">
      <c r="L1357" s="7"/>
    </row>
    <row r="1358" ht="11.25">
      <c r="L1358" s="7"/>
    </row>
    <row r="1359" ht="11.25">
      <c r="L1359" s="7"/>
    </row>
    <row r="1360" ht="11.25">
      <c r="L1360" s="7"/>
    </row>
    <row r="1361" ht="11.25">
      <c r="L1361" s="7"/>
    </row>
    <row r="1362" ht="11.25">
      <c r="L1362" s="7"/>
    </row>
    <row r="1363" ht="11.25">
      <c r="L1363" s="7"/>
    </row>
    <row r="1364" ht="11.25">
      <c r="L1364" s="7"/>
    </row>
    <row r="1365" ht="11.25">
      <c r="L1365" s="7"/>
    </row>
    <row r="1366" ht="11.25">
      <c r="L1366" s="7"/>
    </row>
    <row r="1367" ht="11.25">
      <c r="L1367" s="7"/>
    </row>
    <row r="1368" ht="11.25">
      <c r="L1368" s="7"/>
    </row>
    <row r="1369" ht="11.25">
      <c r="L1369" s="7"/>
    </row>
  </sheetData>
  <sheetProtection/>
  <mergeCells count="3">
    <mergeCell ref="A3:A4"/>
    <mergeCell ref="A24:R24"/>
    <mergeCell ref="L3:P3"/>
  </mergeCells>
  <printOptions horizontalCentered="1" verticalCentered="1"/>
  <pageMargins left="0.2" right="0.2" top="0.7874015748031497" bottom="0.7874015748031497" header="0.5118110236220472" footer="0.5118110236220472"/>
  <pageSetup horizontalDpi="600" verticalDpi="600" orientation="landscape" paperSize="9" scale="95" r:id="rId3"/>
  <ignoredErrors>
    <ignoredError sqref="L10:R10" formulaRange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20.57421875" style="2" customWidth="1"/>
    <col min="3" max="3" width="12.7109375" style="2" customWidth="1"/>
    <col min="4" max="4" width="14.00390625" style="2" customWidth="1"/>
    <col min="5" max="5" width="12.00390625" style="2" customWidth="1"/>
    <col min="6" max="6" width="9.7109375" style="2" customWidth="1"/>
    <col min="7" max="8" width="3.00390625" style="2" customWidth="1"/>
    <col min="9" max="16384" width="11.421875" style="2" customWidth="1"/>
  </cols>
  <sheetData>
    <row r="1" s="46" customFormat="1" ht="11.25">
      <c r="A1" s="46" t="s">
        <v>352</v>
      </c>
    </row>
    <row r="3" spans="1:8" ht="76.5" customHeight="1">
      <c r="A3" s="479" t="s">
        <v>353</v>
      </c>
      <c r="B3" s="480" t="s">
        <v>354</v>
      </c>
      <c r="C3" s="447" t="s">
        <v>247</v>
      </c>
      <c r="D3" s="447" t="s">
        <v>355</v>
      </c>
      <c r="E3" s="447" t="s">
        <v>356</v>
      </c>
      <c r="G3" s="448"/>
      <c r="H3" s="448"/>
    </row>
    <row r="4" spans="1:16" ht="11.25">
      <c r="A4" s="355">
        <v>1</v>
      </c>
      <c r="B4" s="7" t="s">
        <v>250</v>
      </c>
      <c r="C4" s="450">
        <v>22735</v>
      </c>
      <c r="D4" s="481">
        <v>1739</v>
      </c>
      <c r="E4" s="452">
        <f>D4/C4*100</f>
        <v>7.648999340224323</v>
      </c>
      <c r="G4" s="453"/>
      <c r="H4" s="453"/>
      <c r="I4" s="478"/>
      <c r="J4" s="454"/>
      <c r="K4" s="478"/>
      <c r="L4" s="454"/>
      <c r="M4" s="478"/>
      <c r="N4" s="482"/>
      <c r="O4" s="454"/>
      <c r="P4" s="454"/>
    </row>
    <row r="5" spans="1:16" ht="11.25">
      <c r="A5" s="355">
        <v>2</v>
      </c>
      <c r="B5" s="7" t="s">
        <v>251</v>
      </c>
      <c r="C5" s="456">
        <v>20622</v>
      </c>
      <c r="D5" s="481">
        <v>555</v>
      </c>
      <c r="E5" s="452">
        <f aca="true" t="shared" si="0" ref="E5:E68">D5/C5*100</f>
        <v>2.691300552807681</v>
      </c>
      <c r="I5" s="478"/>
      <c r="J5" s="454"/>
      <c r="K5" s="478"/>
      <c r="L5" s="454"/>
      <c r="M5" s="478"/>
      <c r="N5" s="482"/>
      <c r="O5" s="454"/>
      <c r="P5" s="454"/>
    </row>
    <row r="6" spans="1:16" ht="11.25">
      <c r="A6" s="355">
        <v>3</v>
      </c>
      <c r="B6" s="7" t="s">
        <v>252</v>
      </c>
      <c r="C6" s="456">
        <v>10214</v>
      </c>
      <c r="D6" s="481">
        <v>610</v>
      </c>
      <c r="E6" s="452">
        <f t="shared" si="0"/>
        <v>5.9721950264343056</v>
      </c>
      <c r="I6" s="478"/>
      <c r="J6" s="454"/>
      <c r="K6" s="478"/>
      <c r="L6" s="454"/>
      <c r="M6" s="478"/>
      <c r="N6" s="482"/>
      <c r="O6" s="454"/>
      <c r="P6" s="454"/>
    </row>
    <row r="7" spans="1:16" ht="11.25">
      <c r="A7" s="355">
        <v>4</v>
      </c>
      <c r="B7" s="7" t="s">
        <v>253</v>
      </c>
      <c r="C7" s="456">
        <v>4812</v>
      </c>
      <c r="D7" s="481">
        <v>860</v>
      </c>
      <c r="E7" s="452">
        <f t="shared" si="0"/>
        <v>17.871986699916874</v>
      </c>
      <c r="I7" s="478"/>
      <c r="J7" s="454"/>
      <c r="K7" s="478"/>
      <c r="L7" s="454"/>
      <c r="M7" s="478"/>
      <c r="N7" s="482"/>
      <c r="O7" s="454"/>
      <c r="P7" s="454"/>
    </row>
    <row r="8" spans="1:16" ht="11.25">
      <c r="A8" s="355">
        <v>5</v>
      </c>
      <c r="B8" s="7" t="s">
        <v>254</v>
      </c>
      <c r="C8" s="456">
        <v>4128</v>
      </c>
      <c r="D8" s="481">
        <v>614</v>
      </c>
      <c r="E8" s="452">
        <f t="shared" si="0"/>
        <v>14.874031007751936</v>
      </c>
      <c r="G8" s="453"/>
      <c r="H8" s="453"/>
      <c r="I8" s="478"/>
      <c r="J8" s="454"/>
      <c r="K8" s="478"/>
      <c r="L8" s="454"/>
      <c r="M8" s="478"/>
      <c r="N8" s="482"/>
      <c r="O8" s="454"/>
      <c r="P8" s="454"/>
    </row>
    <row r="9" spans="1:16" ht="11.25">
      <c r="A9" s="355">
        <v>6</v>
      </c>
      <c r="B9" s="7" t="s">
        <v>255</v>
      </c>
      <c r="C9" s="456">
        <v>33554</v>
      </c>
      <c r="D9" s="481">
        <v>5506</v>
      </c>
      <c r="E9" s="452">
        <f t="shared" si="0"/>
        <v>16.409369970793346</v>
      </c>
      <c r="I9" s="478"/>
      <c r="J9" s="454"/>
      <c r="K9" s="478"/>
      <c r="L9" s="454"/>
      <c r="M9" s="478"/>
      <c r="N9" s="482"/>
      <c r="O9" s="454"/>
      <c r="P9" s="454"/>
    </row>
    <row r="10" spans="1:16" ht="11.25">
      <c r="A10" s="355">
        <v>7</v>
      </c>
      <c r="B10" s="7" t="s">
        <v>256</v>
      </c>
      <c r="C10" s="456">
        <v>10764</v>
      </c>
      <c r="D10" s="481">
        <v>1011</v>
      </c>
      <c r="E10" s="452">
        <f t="shared" si="0"/>
        <v>9.39241917502787</v>
      </c>
      <c r="I10" s="478"/>
      <c r="J10" s="454"/>
      <c r="K10" s="478"/>
      <c r="L10" s="454"/>
      <c r="M10" s="478"/>
      <c r="N10" s="482"/>
      <c r="O10" s="454"/>
      <c r="P10" s="454"/>
    </row>
    <row r="11" spans="1:16" ht="11.25">
      <c r="A11" s="355">
        <v>8</v>
      </c>
      <c r="B11" s="7" t="s">
        <v>257</v>
      </c>
      <c r="C11" s="456">
        <v>10304</v>
      </c>
      <c r="D11" s="481">
        <v>552</v>
      </c>
      <c r="E11" s="452">
        <f t="shared" si="0"/>
        <v>5.357142857142857</v>
      </c>
      <c r="I11" s="478"/>
      <c r="J11" s="454"/>
      <c r="K11" s="478"/>
      <c r="L11" s="454"/>
      <c r="M11" s="478"/>
      <c r="N11" s="482"/>
      <c r="O11" s="454"/>
      <c r="P11" s="454"/>
    </row>
    <row r="12" spans="1:16" ht="11.25">
      <c r="A12" s="355">
        <v>9</v>
      </c>
      <c r="B12" s="7" t="s">
        <v>258</v>
      </c>
      <c r="C12" s="456">
        <v>4708</v>
      </c>
      <c r="D12" s="481">
        <v>344</v>
      </c>
      <c r="E12" s="452">
        <f t="shared" si="0"/>
        <v>7.306711979609176</v>
      </c>
      <c r="I12" s="478"/>
      <c r="J12" s="454"/>
      <c r="K12" s="478"/>
      <c r="L12" s="454"/>
      <c r="M12" s="478"/>
      <c r="N12" s="482"/>
      <c r="O12" s="454"/>
      <c r="P12" s="454"/>
    </row>
    <row r="13" spans="1:16" ht="11.25">
      <c r="A13" s="355">
        <v>10</v>
      </c>
      <c r="B13" s="7" t="s">
        <v>259</v>
      </c>
      <c r="C13" s="456">
        <v>11182</v>
      </c>
      <c r="D13" s="481">
        <v>783</v>
      </c>
      <c r="E13" s="452">
        <f t="shared" si="0"/>
        <v>7.002325165444464</v>
      </c>
      <c r="I13" s="478"/>
      <c r="J13" s="454"/>
      <c r="K13" s="478"/>
      <c r="L13" s="454"/>
      <c r="M13" s="478"/>
      <c r="N13" s="482"/>
      <c r="O13" s="454"/>
      <c r="P13" s="454"/>
    </row>
    <row r="14" spans="1:16" ht="11.25">
      <c r="A14" s="355">
        <v>11</v>
      </c>
      <c r="B14" s="7" t="s">
        <v>260</v>
      </c>
      <c r="C14" s="456">
        <v>10857</v>
      </c>
      <c r="D14" s="481">
        <v>993</v>
      </c>
      <c r="E14" s="452">
        <f t="shared" si="0"/>
        <v>9.146172975960209</v>
      </c>
      <c r="I14" s="478"/>
      <c r="J14" s="454"/>
      <c r="K14" s="478"/>
      <c r="L14" s="454"/>
      <c r="M14" s="478"/>
      <c r="N14" s="482"/>
      <c r="O14" s="454"/>
      <c r="P14" s="454"/>
    </row>
    <row r="15" spans="1:16" ht="11.25">
      <c r="A15" s="355">
        <v>12</v>
      </c>
      <c r="B15" s="7" t="s">
        <v>261</v>
      </c>
      <c r="C15" s="456">
        <v>8605</v>
      </c>
      <c r="D15" s="481">
        <v>678</v>
      </c>
      <c r="E15" s="452">
        <f t="shared" si="0"/>
        <v>7.879140034863452</v>
      </c>
      <c r="I15" s="478"/>
      <c r="J15" s="454"/>
      <c r="K15" s="478"/>
      <c r="L15" s="454"/>
      <c r="M15" s="478"/>
      <c r="N15" s="482"/>
      <c r="O15" s="454"/>
      <c r="P15" s="454"/>
    </row>
    <row r="16" spans="1:16" ht="11.25">
      <c r="A16" s="355">
        <v>13</v>
      </c>
      <c r="B16" s="7" t="s">
        <v>262</v>
      </c>
      <c r="C16" s="456">
        <v>69545</v>
      </c>
      <c r="D16" s="481">
        <v>12006</v>
      </c>
      <c r="E16" s="452">
        <f t="shared" si="0"/>
        <v>17.263642246027754</v>
      </c>
      <c r="I16" s="478"/>
      <c r="J16" s="454"/>
      <c r="K16" s="478"/>
      <c r="L16" s="454"/>
      <c r="M16" s="478"/>
      <c r="N16" s="482"/>
      <c r="O16" s="454"/>
      <c r="P16" s="454"/>
    </row>
    <row r="17" spans="1:16" ht="11.25">
      <c r="A17" s="355">
        <v>14</v>
      </c>
      <c r="B17" s="7" t="s">
        <v>263</v>
      </c>
      <c r="C17" s="456">
        <v>25059</v>
      </c>
      <c r="D17" s="481">
        <v>1727</v>
      </c>
      <c r="E17" s="452">
        <f t="shared" si="0"/>
        <v>6.8917355042100645</v>
      </c>
      <c r="I17" s="478"/>
      <c r="J17" s="454"/>
      <c r="K17" s="478"/>
      <c r="L17" s="454"/>
      <c r="M17" s="478"/>
      <c r="N17" s="482"/>
      <c r="O17" s="454"/>
      <c r="P17" s="454"/>
    </row>
    <row r="18" spans="1:16" ht="11.25">
      <c r="A18" s="355">
        <v>15</v>
      </c>
      <c r="B18" s="7" t="s">
        <v>264</v>
      </c>
      <c r="C18" s="456">
        <v>4408</v>
      </c>
      <c r="D18" s="481">
        <v>236</v>
      </c>
      <c r="E18" s="452">
        <f t="shared" si="0"/>
        <v>5.353901996370237</v>
      </c>
      <c r="I18" s="478"/>
      <c r="J18" s="454"/>
      <c r="K18" s="478"/>
      <c r="L18" s="454"/>
      <c r="M18" s="478"/>
      <c r="N18" s="482"/>
      <c r="O18" s="454"/>
      <c r="P18" s="454"/>
    </row>
    <row r="19" spans="1:16" ht="11.25">
      <c r="A19" s="355">
        <v>16</v>
      </c>
      <c r="B19" s="7" t="s">
        <v>265</v>
      </c>
      <c r="C19" s="456">
        <v>10959</v>
      </c>
      <c r="D19" s="481">
        <v>1053</v>
      </c>
      <c r="E19" s="452">
        <f t="shared" si="0"/>
        <v>9.608540925266903</v>
      </c>
      <c r="I19" s="478"/>
      <c r="J19" s="454"/>
      <c r="K19" s="478"/>
      <c r="L19" s="454"/>
      <c r="M19" s="478"/>
      <c r="N19" s="482"/>
      <c r="O19" s="454"/>
      <c r="P19" s="454"/>
    </row>
    <row r="20" spans="1:16" ht="11.25">
      <c r="A20" s="355">
        <v>17</v>
      </c>
      <c r="B20" s="7" t="s">
        <v>266</v>
      </c>
      <c r="C20" s="456">
        <v>18386</v>
      </c>
      <c r="D20" s="481">
        <v>1480</v>
      </c>
      <c r="E20" s="452">
        <f t="shared" si="0"/>
        <v>8.04960295877298</v>
      </c>
      <c r="I20" s="478"/>
      <c r="J20" s="454"/>
      <c r="K20" s="478"/>
      <c r="L20" s="454"/>
      <c r="M20" s="478"/>
      <c r="N20" s="482"/>
      <c r="O20" s="454"/>
      <c r="P20" s="454"/>
    </row>
    <row r="21" spans="1:16" ht="11.25">
      <c r="A21" s="355">
        <v>18</v>
      </c>
      <c r="B21" s="7" t="s">
        <v>267</v>
      </c>
      <c r="C21" s="456">
        <v>9955</v>
      </c>
      <c r="D21" s="481">
        <v>583</v>
      </c>
      <c r="E21" s="452">
        <f t="shared" si="0"/>
        <v>5.856353591160221</v>
      </c>
      <c r="I21" s="478"/>
      <c r="J21" s="454"/>
      <c r="K21" s="478"/>
      <c r="L21" s="454"/>
      <c r="M21" s="478"/>
      <c r="N21" s="482"/>
      <c r="O21" s="454"/>
      <c r="P21" s="454"/>
    </row>
    <row r="22" spans="1:16" ht="11.25">
      <c r="A22" s="355">
        <v>19</v>
      </c>
      <c r="B22" s="7" t="s">
        <v>268</v>
      </c>
      <c r="C22" s="456">
        <v>7105</v>
      </c>
      <c r="D22" s="481">
        <v>554</v>
      </c>
      <c r="E22" s="452">
        <f t="shared" si="0"/>
        <v>7.797325826882477</v>
      </c>
      <c r="I22" s="478"/>
      <c r="J22" s="454"/>
      <c r="K22" s="478"/>
      <c r="L22" s="454"/>
      <c r="M22" s="478"/>
      <c r="N22" s="482"/>
      <c r="O22" s="454"/>
      <c r="P22" s="454"/>
    </row>
    <row r="23" spans="1:16" ht="11.25">
      <c r="A23" s="355" t="s">
        <v>88</v>
      </c>
      <c r="B23" s="7" t="s">
        <v>269</v>
      </c>
      <c r="C23" s="456">
        <v>4065</v>
      </c>
      <c r="D23" s="481">
        <v>758</v>
      </c>
      <c r="E23" s="452">
        <f t="shared" si="0"/>
        <v>18.6469864698647</v>
      </c>
      <c r="I23" s="478"/>
      <c r="J23" s="454"/>
      <c r="K23" s="478"/>
      <c r="L23" s="454"/>
      <c r="M23" s="478"/>
      <c r="N23" s="482"/>
      <c r="O23" s="454"/>
      <c r="P23" s="454"/>
    </row>
    <row r="24" spans="1:16" ht="11.25">
      <c r="A24" s="355" t="s">
        <v>90</v>
      </c>
      <c r="B24" s="7" t="s">
        <v>270</v>
      </c>
      <c r="C24" s="456">
        <v>4648</v>
      </c>
      <c r="D24" s="481">
        <v>512</v>
      </c>
      <c r="E24" s="452">
        <f t="shared" si="0"/>
        <v>11.015490533562824</v>
      </c>
      <c r="I24" s="478"/>
      <c r="J24" s="454"/>
      <c r="K24" s="478"/>
      <c r="L24" s="454"/>
      <c r="M24" s="478"/>
      <c r="N24" s="482"/>
      <c r="O24" s="454"/>
      <c r="P24" s="454"/>
    </row>
    <row r="25" spans="1:16" ht="11.25">
      <c r="A25" s="355">
        <v>21</v>
      </c>
      <c r="B25" s="7" t="s">
        <v>271</v>
      </c>
      <c r="C25" s="456">
        <v>17862</v>
      </c>
      <c r="D25" s="481">
        <v>1677</v>
      </c>
      <c r="E25" s="452">
        <f t="shared" si="0"/>
        <v>9.388646288209607</v>
      </c>
      <c r="I25" s="478"/>
      <c r="J25" s="454"/>
      <c r="K25" s="478"/>
      <c r="L25" s="454"/>
      <c r="M25" s="478"/>
      <c r="N25" s="482"/>
      <c r="O25" s="454"/>
      <c r="P25" s="454"/>
    </row>
    <row r="26" spans="1:16" ht="11.25">
      <c r="A26" s="355">
        <v>22</v>
      </c>
      <c r="B26" s="7" t="s">
        <v>272</v>
      </c>
      <c r="C26" s="456">
        <v>19869</v>
      </c>
      <c r="D26" s="481">
        <v>811</v>
      </c>
      <c r="E26" s="452">
        <f t="shared" si="0"/>
        <v>4.081735366651568</v>
      </c>
      <c r="I26" s="478"/>
      <c r="J26" s="454"/>
      <c r="K26" s="478"/>
      <c r="L26" s="454"/>
      <c r="M26" s="478"/>
      <c r="N26" s="482"/>
      <c r="O26" s="454"/>
      <c r="P26" s="454"/>
    </row>
    <row r="27" spans="1:16" ht="11.25">
      <c r="A27" s="355">
        <v>23</v>
      </c>
      <c r="B27" s="7" t="s">
        <v>273</v>
      </c>
      <c r="C27" s="456">
        <v>3150</v>
      </c>
      <c r="D27" s="481">
        <v>155</v>
      </c>
      <c r="E27" s="452">
        <f t="shared" si="0"/>
        <v>4.920634920634921</v>
      </c>
      <c r="I27" s="478"/>
      <c r="J27" s="454"/>
      <c r="K27" s="478"/>
      <c r="L27" s="454"/>
      <c r="M27" s="478"/>
      <c r="N27" s="482"/>
      <c r="O27" s="454"/>
      <c r="P27" s="454"/>
    </row>
    <row r="28" spans="1:16" ht="11.25">
      <c r="A28" s="355">
        <v>24</v>
      </c>
      <c r="B28" s="7" t="s">
        <v>274</v>
      </c>
      <c r="C28" s="456">
        <v>11486</v>
      </c>
      <c r="D28" s="481">
        <v>1022</v>
      </c>
      <c r="E28" s="452">
        <f t="shared" si="0"/>
        <v>8.897788612223577</v>
      </c>
      <c r="I28" s="478"/>
      <c r="J28" s="454"/>
      <c r="K28" s="478"/>
      <c r="L28" s="454"/>
      <c r="M28" s="478"/>
      <c r="N28" s="482"/>
      <c r="O28" s="454"/>
      <c r="P28" s="454"/>
    </row>
    <row r="29" spans="1:16" ht="11.25">
      <c r="A29" s="355">
        <v>25</v>
      </c>
      <c r="B29" s="7" t="s">
        <v>275</v>
      </c>
      <c r="C29" s="456">
        <v>20236</v>
      </c>
      <c r="D29" s="481">
        <v>1506</v>
      </c>
      <c r="E29" s="452">
        <f t="shared" si="0"/>
        <v>7.442182249456414</v>
      </c>
      <c r="I29" s="478"/>
      <c r="J29" s="454"/>
      <c r="K29" s="478"/>
      <c r="L29" s="454"/>
      <c r="M29" s="478"/>
      <c r="N29" s="482"/>
      <c r="O29" s="454"/>
      <c r="P29" s="454"/>
    </row>
    <row r="30" spans="1:16" ht="11.25">
      <c r="A30" s="355">
        <v>26</v>
      </c>
      <c r="B30" s="7" t="s">
        <v>276</v>
      </c>
      <c r="C30" s="456">
        <v>17435</v>
      </c>
      <c r="D30" s="481">
        <v>1803</v>
      </c>
      <c r="E30" s="452">
        <f t="shared" si="0"/>
        <v>10.34126756524233</v>
      </c>
      <c r="I30" s="478"/>
      <c r="J30" s="454"/>
      <c r="K30" s="478"/>
      <c r="L30" s="454"/>
      <c r="M30" s="478"/>
      <c r="N30" s="482"/>
      <c r="O30" s="454"/>
      <c r="P30" s="454"/>
    </row>
    <row r="31" spans="1:16" ht="11.25">
      <c r="A31" s="355">
        <v>27</v>
      </c>
      <c r="B31" s="7" t="s">
        <v>277</v>
      </c>
      <c r="C31" s="456">
        <v>23017</v>
      </c>
      <c r="D31" s="481">
        <v>1325</v>
      </c>
      <c r="E31" s="452">
        <f t="shared" si="0"/>
        <v>5.7566146761089625</v>
      </c>
      <c r="I31" s="478"/>
      <c r="J31" s="454"/>
      <c r="K31" s="478"/>
      <c r="L31" s="454"/>
      <c r="M31" s="478"/>
      <c r="N31" s="482"/>
      <c r="O31" s="454"/>
      <c r="P31" s="454"/>
    </row>
    <row r="32" spans="1:16" ht="11.25">
      <c r="A32" s="355">
        <v>28</v>
      </c>
      <c r="B32" s="7" t="s">
        <v>278</v>
      </c>
      <c r="C32" s="456">
        <v>16949</v>
      </c>
      <c r="D32" s="481">
        <v>1066</v>
      </c>
      <c r="E32" s="452">
        <f t="shared" si="0"/>
        <v>6.2894566051094465</v>
      </c>
      <c r="I32" s="478"/>
      <c r="J32" s="454"/>
      <c r="K32" s="478"/>
      <c r="L32" s="454"/>
      <c r="M32" s="478"/>
      <c r="N32" s="482"/>
      <c r="O32" s="454"/>
      <c r="P32" s="454"/>
    </row>
    <row r="33" spans="1:16" ht="11.25">
      <c r="A33" s="355">
        <v>29</v>
      </c>
      <c r="B33" s="7" t="s">
        <v>279</v>
      </c>
      <c r="C33" s="456">
        <v>30980</v>
      </c>
      <c r="D33" s="481">
        <v>2289</v>
      </c>
      <c r="E33" s="452">
        <f t="shared" si="0"/>
        <v>7.3886378308586185</v>
      </c>
      <c r="I33" s="478"/>
      <c r="J33" s="454"/>
      <c r="K33" s="478"/>
      <c r="L33" s="454"/>
      <c r="M33" s="478"/>
      <c r="N33" s="482"/>
      <c r="O33" s="454"/>
      <c r="P33" s="454"/>
    </row>
    <row r="34" spans="1:16" ht="11.25">
      <c r="A34" s="355">
        <v>30</v>
      </c>
      <c r="B34" s="7" t="s">
        <v>280</v>
      </c>
      <c r="C34" s="456">
        <v>24203</v>
      </c>
      <c r="D34" s="481">
        <v>3114</v>
      </c>
      <c r="E34" s="452">
        <f t="shared" si="0"/>
        <v>12.866173614841136</v>
      </c>
      <c r="I34" s="478"/>
      <c r="J34" s="454"/>
      <c r="K34" s="478"/>
      <c r="L34" s="454"/>
      <c r="M34" s="478"/>
      <c r="N34" s="482"/>
      <c r="O34" s="454"/>
      <c r="P34" s="454"/>
    </row>
    <row r="35" spans="1:16" ht="11.25">
      <c r="A35" s="355">
        <v>31</v>
      </c>
      <c r="B35" s="7" t="s">
        <v>281</v>
      </c>
      <c r="C35" s="456">
        <v>42411</v>
      </c>
      <c r="D35" s="481">
        <v>7548</v>
      </c>
      <c r="E35" s="452">
        <f t="shared" si="0"/>
        <v>17.79726957628917</v>
      </c>
      <c r="I35" s="478"/>
      <c r="J35" s="454"/>
      <c r="K35" s="478"/>
      <c r="L35" s="454"/>
      <c r="M35" s="478"/>
      <c r="N35" s="482"/>
      <c r="O35" s="454"/>
      <c r="P35" s="454"/>
    </row>
    <row r="36" spans="1:16" ht="11.25">
      <c r="A36" s="355">
        <v>32</v>
      </c>
      <c r="B36" s="7" t="s">
        <v>282</v>
      </c>
      <c r="C36" s="456">
        <v>5115</v>
      </c>
      <c r="D36" s="481">
        <v>228</v>
      </c>
      <c r="E36" s="452">
        <f t="shared" si="0"/>
        <v>4.457478005865103</v>
      </c>
      <c r="I36" s="478"/>
      <c r="J36" s="454"/>
      <c r="K36" s="478"/>
      <c r="L36" s="454"/>
      <c r="M36" s="478"/>
      <c r="N36" s="482"/>
      <c r="O36" s="454"/>
      <c r="P36" s="454"/>
    </row>
    <row r="37" spans="1:16" ht="11.25">
      <c r="A37" s="355">
        <v>33</v>
      </c>
      <c r="B37" s="7" t="s">
        <v>283</v>
      </c>
      <c r="C37" s="456">
        <v>48332</v>
      </c>
      <c r="D37" s="481">
        <v>5734</v>
      </c>
      <c r="E37" s="452">
        <f t="shared" si="0"/>
        <v>11.863775552429033</v>
      </c>
      <c r="I37" s="478"/>
      <c r="J37" s="454"/>
      <c r="K37" s="478"/>
      <c r="L37" s="454"/>
      <c r="M37" s="478"/>
      <c r="N37" s="482"/>
      <c r="O37" s="454"/>
      <c r="P37" s="454"/>
    </row>
    <row r="38" spans="1:16" ht="11.25">
      <c r="A38" s="355">
        <v>34</v>
      </c>
      <c r="B38" s="7" t="s">
        <v>284</v>
      </c>
      <c r="C38" s="456">
        <v>34040</v>
      </c>
      <c r="D38" s="481">
        <v>4667</v>
      </c>
      <c r="E38" s="452">
        <f t="shared" si="0"/>
        <v>13.710340775558166</v>
      </c>
      <c r="I38" s="478"/>
      <c r="J38" s="454"/>
      <c r="K38" s="478"/>
      <c r="L38" s="454"/>
      <c r="M38" s="478"/>
      <c r="N38" s="482"/>
      <c r="O38" s="454"/>
      <c r="P38" s="454"/>
    </row>
    <row r="39" spans="1:16" ht="11.25">
      <c r="A39" s="355">
        <v>35</v>
      </c>
      <c r="B39" s="7" t="s">
        <v>285</v>
      </c>
      <c r="C39" s="456">
        <v>38126</v>
      </c>
      <c r="D39" s="481">
        <v>3109</v>
      </c>
      <c r="E39" s="452">
        <f t="shared" si="0"/>
        <v>8.154540208781409</v>
      </c>
      <c r="I39" s="478"/>
      <c r="J39" s="454"/>
      <c r="K39" s="478"/>
      <c r="L39" s="454"/>
      <c r="M39" s="478"/>
      <c r="N39" s="482"/>
      <c r="O39" s="454"/>
      <c r="P39" s="454"/>
    </row>
    <row r="40" spans="1:16" ht="11.25">
      <c r="A40" s="355">
        <v>36</v>
      </c>
      <c r="B40" s="7" t="s">
        <v>286</v>
      </c>
      <c r="C40" s="456">
        <v>7093</v>
      </c>
      <c r="D40" s="481">
        <v>418</v>
      </c>
      <c r="E40" s="452">
        <f t="shared" si="0"/>
        <v>5.893134075849429</v>
      </c>
      <c r="I40" s="478"/>
      <c r="J40" s="454"/>
      <c r="K40" s="478"/>
      <c r="L40" s="454"/>
      <c r="M40" s="478"/>
      <c r="N40" s="482"/>
      <c r="O40" s="454"/>
      <c r="P40" s="454"/>
    </row>
    <row r="41" spans="1:16" ht="11.25">
      <c r="A41" s="355">
        <v>37</v>
      </c>
      <c r="B41" s="7" t="s">
        <v>287</v>
      </c>
      <c r="C41" s="456">
        <v>20477</v>
      </c>
      <c r="D41" s="481">
        <v>1935</v>
      </c>
      <c r="E41" s="452">
        <f t="shared" si="0"/>
        <v>9.44962641011867</v>
      </c>
      <c r="I41" s="478"/>
      <c r="J41" s="454"/>
      <c r="K41" s="478"/>
      <c r="L41" s="454"/>
      <c r="M41" s="478"/>
      <c r="N41" s="482"/>
      <c r="O41" s="454"/>
      <c r="P41" s="454"/>
    </row>
    <row r="42" spans="1:16" ht="11.25">
      <c r="A42" s="355">
        <v>38</v>
      </c>
      <c r="B42" s="7" t="s">
        <v>288</v>
      </c>
      <c r="C42" s="456">
        <v>46639</v>
      </c>
      <c r="D42" s="481">
        <v>7278</v>
      </c>
      <c r="E42" s="452">
        <f t="shared" si="0"/>
        <v>15.604965801153542</v>
      </c>
      <c r="I42" s="478"/>
      <c r="J42" s="454"/>
      <c r="K42" s="478"/>
      <c r="L42" s="454"/>
      <c r="M42" s="478"/>
      <c r="N42" s="482"/>
      <c r="O42" s="454"/>
      <c r="P42" s="454"/>
    </row>
    <row r="43" spans="1:16" ht="11.25">
      <c r="A43" s="355">
        <v>39</v>
      </c>
      <c r="B43" s="7" t="s">
        <v>289</v>
      </c>
      <c r="C43" s="456">
        <v>9134</v>
      </c>
      <c r="D43" s="481">
        <v>536</v>
      </c>
      <c r="E43" s="452">
        <f t="shared" si="0"/>
        <v>5.868184804028903</v>
      </c>
      <c r="I43" s="478"/>
      <c r="J43" s="454"/>
      <c r="K43" s="478"/>
      <c r="L43" s="454"/>
      <c r="M43" s="478"/>
      <c r="N43" s="482"/>
      <c r="O43" s="454"/>
      <c r="P43" s="454"/>
    </row>
    <row r="44" spans="1:16" ht="11.25">
      <c r="A44" s="355">
        <v>40</v>
      </c>
      <c r="B44" s="7" t="s">
        <v>290</v>
      </c>
      <c r="C44" s="456">
        <v>11481</v>
      </c>
      <c r="D44" s="481">
        <v>881</v>
      </c>
      <c r="E44" s="452">
        <f t="shared" si="0"/>
        <v>7.673547600383242</v>
      </c>
      <c r="I44" s="478"/>
      <c r="J44" s="454"/>
      <c r="K44" s="478"/>
      <c r="L44" s="454"/>
      <c r="M44" s="478"/>
      <c r="N44" s="482"/>
      <c r="O44" s="454"/>
      <c r="P44" s="454"/>
    </row>
    <row r="45" spans="1:16" ht="11.25">
      <c r="A45" s="355">
        <v>41</v>
      </c>
      <c r="B45" s="7" t="s">
        <v>291</v>
      </c>
      <c r="C45" s="456">
        <v>11506</v>
      </c>
      <c r="D45" s="481">
        <v>885</v>
      </c>
      <c r="E45" s="452">
        <f t="shared" si="0"/>
        <v>7.69163914479402</v>
      </c>
      <c r="I45" s="478"/>
      <c r="J45" s="454"/>
      <c r="K45" s="478"/>
      <c r="L45" s="454"/>
      <c r="M45" s="478"/>
      <c r="N45" s="482"/>
      <c r="O45" s="454"/>
      <c r="P45" s="454"/>
    </row>
    <row r="46" spans="1:16" ht="11.25">
      <c r="A46" s="355">
        <v>42</v>
      </c>
      <c r="B46" s="7" t="s">
        <v>292</v>
      </c>
      <c r="C46" s="456">
        <v>27301</v>
      </c>
      <c r="D46" s="481">
        <v>2626</v>
      </c>
      <c r="E46" s="452">
        <f t="shared" si="0"/>
        <v>9.618695285886963</v>
      </c>
      <c r="I46" s="478"/>
      <c r="J46" s="454"/>
      <c r="K46" s="478"/>
      <c r="L46" s="454"/>
      <c r="M46" s="478"/>
      <c r="N46" s="482"/>
      <c r="O46" s="454"/>
      <c r="P46" s="454"/>
    </row>
    <row r="47" spans="1:16" ht="11.25">
      <c r="A47" s="355">
        <v>43</v>
      </c>
      <c r="B47" s="7" t="s">
        <v>293</v>
      </c>
      <c r="C47" s="456">
        <v>7752</v>
      </c>
      <c r="D47" s="481">
        <v>767</v>
      </c>
      <c r="E47" s="452">
        <f t="shared" si="0"/>
        <v>9.89422084623323</v>
      </c>
      <c r="I47" s="478"/>
      <c r="J47" s="454"/>
      <c r="K47" s="478"/>
      <c r="L47" s="454"/>
      <c r="M47" s="478"/>
      <c r="N47" s="482"/>
      <c r="O47" s="454"/>
      <c r="P47" s="454"/>
    </row>
    <row r="48" spans="1:16" ht="11.25">
      <c r="A48" s="355">
        <v>44</v>
      </c>
      <c r="B48" s="7" t="s">
        <v>294</v>
      </c>
      <c r="C48" s="456">
        <v>49257</v>
      </c>
      <c r="D48" s="481">
        <v>5336</v>
      </c>
      <c r="E48" s="452">
        <f t="shared" si="0"/>
        <v>10.832978053880666</v>
      </c>
      <c r="I48" s="478"/>
      <c r="J48" s="454"/>
      <c r="K48" s="478"/>
      <c r="L48" s="454"/>
      <c r="M48" s="478"/>
      <c r="N48" s="482"/>
      <c r="O48" s="454"/>
      <c r="P48" s="454"/>
    </row>
    <row r="49" spans="1:16" ht="11.25">
      <c r="A49" s="355">
        <v>45</v>
      </c>
      <c r="B49" s="7" t="s">
        <v>295</v>
      </c>
      <c r="C49" s="456">
        <v>25601</v>
      </c>
      <c r="D49" s="481">
        <v>2204</v>
      </c>
      <c r="E49" s="452">
        <f t="shared" si="0"/>
        <v>8.609038709425414</v>
      </c>
      <c r="I49" s="478"/>
      <c r="J49" s="454"/>
      <c r="K49" s="478"/>
      <c r="L49" s="454"/>
      <c r="M49" s="478"/>
      <c r="N49" s="482"/>
      <c r="O49" s="454"/>
      <c r="P49" s="454"/>
    </row>
    <row r="50" spans="1:16" ht="11.25">
      <c r="A50" s="355">
        <v>46</v>
      </c>
      <c r="B50" s="7" t="s">
        <v>296</v>
      </c>
      <c r="C50" s="456">
        <v>4661</v>
      </c>
      <c r="D50" s="481">
        <v>493</v>
      </c>
      <c r="E50" s="452">
        <f t="shared" si="0"/>
        <v>10.577129371379531</v>
      </c>
      <c r="I50" s="478"/>
      <c r="J50" s="454"/>
      <c r="K50" s="478"/>
      <c r="L50" s="454"/>
      <c r="M50" s="478"/>
      <c r="N50" s="482"/>
      <c r="O50" s="454"/>
      <c r="P50" s="454"/>
    </row>
    <row r="51" spans="1:16" ht="11.25">
      <c r="A51" s="355">
        <v>47</v>
      </c>
      <c r="B51" s="7" t="s">
        <v>297</v>
      </c>
      <c r="C51" s="456">
        <v>10306</v>
      </c>
      <c r="D51" s="481">
        <v>1163</v>
      </c>
      <c r="E51" s="452">
        <f t="shared" si="0"/>
        <v>11.284688530952842</v>
      </c>
      <c r="I51" s="478"/>
      <c r="J51" s="454"/>
      <c r="K51" s="478"/>
      <c r="L51" s="454"/>
      <c r="M51" s="478"/>
      <c r="N51" s="482"/>
      <c r="O51" s="454"/>
      <c r="P51" s="454"/>
    </row>
    <row r="52" spans="1:16" ht="11.25">
      <c r="A52" s="355">
        <v>48</v>
      </c>
      <c r="B52" s="7" t="s">
        <v>298</v>
      </c>
      <c r="C52" s="456">
        <v>2421</v>
      </c>
      <c r="D52" s="481">
        <v>246</v>
      </c>
      <c r="E52" s="452">
        <f t="shared" si="0"/>
        <v>10.161090458488228</v>
      </c>
      <c r="I52" s="478"/>
      <c r="J52" s="454"/>
      <c r="K52" s="478"/>
      <c r="L52" s="454"/>
      <c r="M52" s="478"/>
      <c r="N52" s="482"/>
      <c r="O52" s="454"/>
      <c r="P52" s="454"/>
    </row>
    <row r="53" spans="1:16" ht="11.25">
      <c r="A53" s="355">
        <v>49</v>
      </c>
      <c r="B53" s="7" t="s">
        <v>299</v>
      </c>
      <c r="C53" s="456">
        <v>31177</v>
      </c>
      <c r="D53" s="481">
        <v>2475</v>
      </c>
      <c r="E53" s="452">
        <f t="shared" si="0"/>
        <v>7.9385444398114</v>
      </c>
      <c r="I53" s="478"/>
      <c r="J53" s="454"/>
      <c r="K53" s="478"/>
      <c r="L53" s="454"/>
      <c r="M53" s="478"/>
      <c r="N53" s="482"/>
      <c r="O53" s="454"/>
      <c r="P53" s="454"/>
    </row>
    <row r="54" spans="1:16" ht="11.25">
      <c r="A54" s="355">
        <v>50</v>
      </c>
      <c r="B54" s="7" t="s">
        <v>300</v>
      </c>
      <c r="C54" s="456">
        <v>16776</v>
      </c>
      <c r="D54" s="481">
        <v>669</v>
      </c>
      <c r="E54" s="452">
        <f t="shared" si="0"/>
        <v>3.9878397711015734</v>
      </c>
      <c r="I54" s="478"/>
      <c r="J54" s="454"/>
      <c r="K54" s="478"/>
      <c r="L54" s="454"/>
      <c r="M54" s="478"/>
      <c r="N54" s="482"/>
      <c r="O54" s="454"/>
      <c r="P54" s="454"/>
    </row>
    <row r="55" spans="1:16" ht="11.25">
      <c r="A55" s="355">
        <v>51</v>
      </c>
      <c r="B55" s="7" t="s">
        <v>301</v>
      </c>
      <c r="C55" s="456">
        <v>20477</v>
      </c>
      <c r="D55" s="481">
        <v>2892</v>
      </c>
      <c r="E55" s="452">
        <f t="shared" si="0"/>
        <v>14.123162572642478</v>
      </c>
      <c r="I55" s="478"/>
      <c r="J55" s="454"/>
      <c r="K55" s="478"/>
      <c r="L55" s="454"/>
      <c r="M55" s="478"/>
      <c r="N55" s="482"/>
      <c r="O55" s="454"/>
      <c r="P55" s="454"/>
    </row>
    <row r="56" spans="1:16" ht="11.25">
      <c r="A56" s="355">
        <v>52</v>
      </c>
      <c r="B56" s="7" t="s">
        <v>302</v>
      </c>
      <c r="C56" s="456">
        <v>5917</v>
      </c>
      <c r="D56" s="481">
        <v>356</v>
      </c>
      <c r="E56" s="452">
        <f t="shared" si="0"/>
        <v>6.0165624471860735</v>
      </c>
      <c r="I56" s="478"/>
      <c r="J56" s="454"/>
      <c r="K56" s="478"/>
      <c r="L56" s="454"/>
      <c r="M56" s="478"/>
      <c r="N56" s="482"/>
      <c r="O56" s="454"/>
      <c r="P56" s="454"/>
    </row>
    <row r="57" spans="1:16" ht="11.25">
      <c r="A57" s="355">
        <v>53</v>
      </c>
      <c r="B57" s="7" t="s">
        <v>303</v>
      </c>
      <c r="C57" s="456">
        <v>12053</v>
      </c>
      <c r="D57" s="481">
        <v>703</v>
      </c>
      <c r="E57" s="452">
        <f t="shared" si="0"/>
        <v>5.8325728034514235</v>
      </c>
      <c r="I57" s="478"/>
      <c r="J57" s="454"/>
      <c r="K57" s="478"/>
      <c r="L57" s="454"/>
      <c r="M57" s="478"/>
      <c r="N57" s="482"/>
      <c r="O57" s="454"/>
      <c r="P57" s="454"/>
    </row>
    <row r="58" spans="1:16" ht="11.25">
      <c r="A58" s="355">
        <v>54</v>
      </c>
      <c r="B58" s="7" t="s">
        <v>304</v>
      </c>
      <c r="C58" s="456">
        <v>26020</v>
      </c>
      <c r="D58" s="481">
        <v>2589</v>
      </c>
      <c r="E58" s="452">
        <f t="shared" si="0"/>
        <v>9.950038431975404</v>
      </c>
      <c r="I58" s="478"/>
      <c r="J58" s="454"/>
      <c r="K58" s="478"/>
      <c r="L58" s="454"/>
      <c r="M58" s="478"/>
      <c r="N58" s="482"/>
      <c r="O58" s="454"/>
      <c r="P58" s="454"/>
    </row>
    <row r="59" spans="1:16" ht="11.25">
      <c r="A59" s="355">
        <v>55</v>
      </c>
      <c r="B59" s="7" t="s">
        <v>305</v>
      </c>
      <c r="C59" s="456">
        <v>7048</v>
      </c>
      <c r="D59" s="481">
        <v>310</v>
      </c>
      <c r="E59" s="452">
        <f t="shared" si="0"/>
        <v>4.3984108967082856</v>
      </c>
      <c r="I59" s="478"/>
      <c r="J59" s="454"/>
      <c r="K59" s="478"/>
      <c r="L59" s="454"/>
      <c r="M59" s="478"/>
      <c r="N59" s="482"/>
      <c r="O59" s="454"/>
      <c r="P59" s="454"/>
    </row>
    <row r="60" spans="1:16" ht="11.25">
      <c r="A60" s="355">
        <v>56</v>
      </c>
      <c r="B60" s="7" t="s">
        <v>306</v>
      </c>
      <c r="C60" s="456">
        <v>24664</v>
      </c>
      <c r="D60" s="481">
        <v>1437</v>
      </c>
      <c r="E60" s="452">
        <f t="shared" si="0"/>
        <v>5.826305546545572</v>
      </c>
      <c r="I60" s="478"/>
      <c r="J60" s="454"/>
      <c r="K60" s="478"/>
      <c r="L60" s="454"/>
      <c r="M60" s="478"/>
      <c r="N60" s="482"/>
      <c r="O60" s="454"/>
      <c r="P60" s="454"/>
    </row>
    <row r="61" spans="1:16" ht="11.25">
      <c r="A61" s="355">
        <v>57</v>
      </c>
      <c r="B61" s="7" t="s">
        <v>307</v>
      </c>
      <c r="C61" s="456">
        <v>35812</v>
      </c>
      <c r="D61" s="481">
        <v>2305</v>
      </c>
      <c r="E61" s="452">
        <f t="shared" si="0"/>
        <v>6.436390036859153</v>
      </c>
      <c r="I61" s="478"/>
      <c r="J61" s="454"/>
      <c r="K61" s="478"/>
      <c r="L61" s="454"/>
      <c r="M61" s="478"/>
      <c r="N61" s="482"/>
      <c r="O61" s="454"/>
      <c r="P61" s="454"/>
    </row>
    <row r="62" spans="1:16" ht="11.25">
      <c r="A62" s="355">
        <v>58</v>
      </c>
      <c r="B62" s="7" t="s">
        <v>308</v>
      </c>
      <c r="C62" s="456">
        <v>6451</v>
      </c>
      <c r="D62" s="481">
        <v>465.19143937546994</v>
      </c>
      <c r="E62" s="452">
        <f t="shared" si="0"/>
        <v>7.211152369794914</v>
      </c>
      <c r="I62" s="478"/>
      <c r="J62" s="454"/>
      <c r="K62" s="478"/>
      <c r="L62" s="454"/>
      <c r="M62" s="478"/>
      <c r="N62" s="482"/>
      <c r="O62" s="454"/>
      <c r="P62" s="454"/>
    </row>
    <row r="63" spans="1:16" ht="11.25">
      <c r="A63" s="355">
        <v>59</v>
      </c>
      <c r="B63" s="7" t="s">
        <v>309</v>
      </c>
      <c r="C63" s="456">
        <v>105460</v>
      </c>
      <c r="D63" s="481">
        <v>7389</v>
      </c>
      <c r="E63" s="452">
        <f t="shared" si="0"/>
        <v>7.00644794234781</v>
      </c>
      <c r="I63" s="478"/>
      <c r="J63" s="454"/>
      <c r="K63" s="478"/>
      <c r="L63" s="454"/>
      <c r="M63" s="478"/>
      <c r="N63" s="482"/>
      <c r="O63" s="454"/>
      <c r="P63" s="454"/>
    </row>
    <row r="64" spans="1:16" ht="11.25">
      <c r="A64" s="355">
        <v>60</v>
      </c>
      <c r="B64" s="7" t="s">
        <v>310</v>
      </c>
      <c r="C64" s="456">
        <v>32921</v>
      </c>
      <c r="D64" s="481">
        <v>1864</v>
      </c>
      <c r="E64" s="452">
        <f t="shared" si="0"/>
        <v>5.662039427720908</v>
      </c>
      <c r="I64" s="478"/>
      <c r="J64" s="454"/>
      <c r="K64" s="478"/>
      <c r="L64" s="454"/>
      <c r="M64" s="478"/>
      <c r="N64" s="482"/>
      <c r="O64" s="454"/>
      <c r="P64" s="454"/>
    </row>
    <row r="65" spans="1:16" ht="11.25">
      <c r="A65" s="355">
        <v>61</v>
      </c>
      <c r="B65" s="7" t="s">
        <v>311</v>
      </c>
      <c r="C65" s="456">
        <v>9959</v>
      </c>
      <c r="D65" s="481">
        <v>450</v>
      </c>
      <c r="E65" s="452">
        <f t="shared" si="0"/>
        <v>4.518525956421327</v>
      </c>
      <c r="I65" s="478"/>
      <c r="J65" s="454"/>
      <c r="K65" s="478"/>
      <c r="L65" s="454"/>
      <c r="M65" s="478"/>
      <c r="N65" s="482"/>
      <c r="O65" s="454"/>
      <c r="P65" s="454"/>
    </row>
    <row r="66" spans="1:16" ht="11.25">
      <c r="A66" s="355">
        <v>62</v>
      </c>
      <c r="B66" s="7" t="s">
        <v>312</v>
      </c>
      <c r="C66" s="456">
        <v>58711</v>
      </c>
      <c r="D66" s="481">
        <v>2688</v>
      </c>
      <c r="E66" s="452">
        <f t="shared" si="0"/>
        <v>4.57835839961847</v>
      </c>
      <c r="I66" s="478"/>
      <c r="J66" s="454"/>
      <c r="K66" s="478"/>
      <c r="L66" s="454"/>
      <c r="M66" s="478"/>
      <c r="N66" s="482"/>
      <c r="O66" s="454"/>
      <c r="P66" s="454"/>
    </row>
    <row r="67" spans="1:16" ht="11.25">
      <c r="A67" s="355">
        <v>63</v>
      </c>
      <c r="B67" s="7" t="s">
        <v>313</v>
      </c>
      <c r="C67" s="456">
        <v>20290</v>
      </c>
      <c r="D67" s="481">
        <v>1679</v>
      </c>
      <c r="E67" s="452">
        <f t="shared" si="0"/>
        <v>8.275012321340562</v>
      </c>
      <c r="I67" s="478"/>
      <c r="J67" s="454"/>
      <c r="K67" s="478"/>
      <c r="L67" s="454"/>
      <c r="M67" s="478"/>
      <c r="N67" s="482"/>
      <c r="O67" s="454"/>
      <c r="P67" s="454"/>
    </row>
    <row r="68" spans="1:16" ht="11.25">
      <c r="A68" s="355">
        <v>64</v>
      </c>
      <c r="B68" s="7" t="s">
        <v>314</v>
      </c>
      <c r="C68" s="456">
        <v>19232</v>
      </c>
      <c r="D68" s="481">
        <v>2129</v>
      </c>
      <c r="E68" s="452">
        <f t="shared" si="0"/>
        <v>11.070091514143094</v>
      </c>
      <c r="I68" s="478"/>
      <c r="J68" s="454"/>
      <c r="K68" s="478"/>
      <c r="L68" s="454"/>
      <c r="M68" s="478"/>
      <c r="N68" s="482"/>
      <c r="O68" s="454"/>
      <c r="P68" s="454"/>
    </row>
    <row r="69" spans="1:16" ht="11.25">
      <c r="A69" s="355">
        <v>65</v>
      </c>
      <c r="B69" s="7" t="s">
        <v>315</v>
      </c>
      <c r="C69" s="456">
        <v>6692</v>
      </c>
      <c r="D69" s="481">
        <v>660</v>
      </c>
      <c r="E69" s="452">
        <f aca="true" t="shared" si="1" ref="E69:E99">D69/C69*100</f>
        <v>9.862522414823669</v>
      </c>
      <c r="I69" s="478"/>
      <c r="J69" s="454"/>
      <c r="K69" s="478"/>
      <c r="L69" s="454"/>
      <c r="M69" s="478"/>
      <c r="N69" s="482"/>
      <c r="O69" s="454"/>
      <c r="P69" s="454"/>
    </row>
    <row r="70" spans="1:16" ht="11.25">
      <c r="A70" s="355">
        <v>66</v>
      </c>
      <c r="B70" s="7" t="s">
        <v>316</v>
      </c>
      <c r="C70" s="456">
        <v>14175</v>
      </c>
      <c r="D70" s="481">
        <v>1561</v>
      </c>
      <c r="E70" s="452">
        <f t="shared" si="1"/>
        <v>11.012345679012347</v>
      </c>
      <c r="I70" s="478"/>
      <c r="J70" s="454"/>
      <c r="K70" s="478"/>
      <c r="L70" s="454"/>
      <c r="M70" s="478"/>
      <c r="N70" s="482"/>
      <c r="O70" s="454"/>
      <c r="P70" s="454"/>
    </row>
    <row r="71" spans="1:16" ht="11.25">
      <c r="A71" s="355">
        <v>67</v>
      </c>
      <c r="B71" s="7" t="s">
        <v>317</v>
      </c>
      <c r="C71" s="456">
        <v>38110</v>
      </c>
      <c r="D71" s="481">
        <v>4158</v>
      </c>
      <c r="E71" s="452">
        <f t="shared" si="1"/>
        <v>10.910522172658094</v>
      </c>
      <c r="I71" s="478"/>
      <c r="J71" s="454"/>
      <c r="K71" s="478"/>
      <c r="L71" s="454"/>
      <c r="M71" s="478"/>
      <c r="N71" s="482"/>
      <c r="O71" s="454"/>
      <c r="P71" s="454"/>
    </row>
    <row r="72" spans="1:16" ht="11.25">
      <c r="A72" s="355">
        <v>68</v>
      </c>
      <c r="B72" s="7" t="s">
        <v>318</v>
      </c>
      <c r="C72" s="456">
        <v>27018</v>
      </c>
      <c r="D72" s="481">
        <v>3334</v>
      </c>
      <c r="E72" s="452">
        <f t="shared" si="1"/>
        <v>12.339921533792285</v>
      </c>
      <c r="I72" s="478"/>
      <c r="J72" s="454"/>
      <c r="K72" s="478"/>
      <c r="L72" s="454"/>
      <c r="M72" s="478"/>
      <c r="N72" s="482"/>
      <c r="O72" s="454"/>
      <c r="P72" s="454"/>
    </row>
    <row r="73" spans="1:16" ht="11.25">
      <c r="A73" s="355">
        <v>69</v>
      </c>
      <c r="B73" s="7" t="s">
        <v>319</v>
      </c>
      <c r="C73" s="456">
        <v>67618</v>
      </c>
      <c r="D73" s="481">
        <v>10029</v>
      </c>
      <c r="E73" s="452">
        <f t="shared" si="1"/>
        <v>14.831849507527581</v>
      </c>
      <c r="I73" s="478"/>
      <c r="J73" s="454"/>
      <c r="K73" s="478"/>
      <c r="L73" s="454"/>
      <c r="M73" s="478"/>
      <c r="N73" s="482"/>
      <c r="O73" s="454"/>
      <c r="P73" s="454"/>
    </row>
    <row r="74" spans="1:16" ht="11.25">
      <c r="A74" s="355">
        <v>70</v>
      </c>
      <c r="B74" s="7" t="s">
        <v>320</v>
      </c>
      <c r="C74" s="456">
        <v>8861</v>
      </c>
      <c r="D74" s="481">
        <v>418</v>
      </c>
      <c r="E74" s="452">
        <f t="shared" si="1"/>
        <v>4.717300530414175</v>
      </c>
      <c r="I74" s="478"/>
      <c r="J74" s="454"/>
      <c r="K74" s="478"/>
      <c r="L74" s="454"/>
      <c r="M74" s="478"/>
      <c r="N74" s="482"/>
      <c r="O74" s="454"/>
      <c r="P74" s="454"/>
    </row>
    <row r="75" spans="1:16" ht="11.25">
      <c r="A75" s="355">
        <v>71</v>
      </c>
      <c r="B75" s="7" t="s">
        <v>321</v>
      </c>
      <c r="C75" s="456">
        <v>17899</v>
      </c>
      <c r="D75" s="481">
        <v>1504</v>
      </c>
      <c r="E75" s="452">
        <f t="shared" si="1"/>
        <v>8.402704061679424</v>
      </c>
      <c r="I75" s="478"/>
      <c r="J75" s="454"/>
      <c r="K75" s="478"/>
      <c r="L75" s="454"/>
      <c r="M75" s="478"/>
      <c r="N75" s="482"/>
      <c r="O75" s="454"/>
      <c r="P75" s="454"/>
    </row>
    <row r="76" spans="1:16" ht="11.25">
      <c r="A76" s="355">
        <v>72</v>
      </c>
      <c r="B76" s="7" t="s">
        <v>322</v>
      </c>
      <c r="C76" s="456">
        <v>21506</v>
      </c>
      <c r="D76" s="481">
        <v>895</v>
      </c>
      <c r="E76" s="452">
        <f t="shared" si="1"/>
        <v>4.16162931274993</v>
      </c>
      <c r="I76" s="478"/>
      <c r="J76" s="454"/>
      <c r="K76" s="478"/>
      <c r="L76" s="454"/>
      <c r="M76" s="478"/>
      <c r="N76" s="482"/>
      <c r="O76" s="454"/>
      <c r="P76" s="454"/>
    </row>
    <row r="77" spans="1:16" ht="11.25">
      <c r="A77" s="355">
        <v>73</v>
      </c>
      <c r="B77" s="7" t="s">
        <v>323</v>
      </c>
      <c r="C77" s="456">
        <v>14872</v>
      </c>
      <c r="D77" s="481">
        <v>1386</v>
      </c>
      <c r="E77" s="452">
        <f t="shared" si="1"/>
        <v>9.319526627218936</v>
      </c>
      <c r="I77" s="478"/>
      <c r="J77" s="454"/>
      <c r="K77" s="478"/>
      <c r="L77" s="454"/>
      <c r="M77" s="478"/>
      <c r="N77" s="482"/>
      <c r="O77" s="454"/>
      <c r="P77" s="454"/>
    </row>
    <row r="78" spans="1:16" ht="11.25">
      <c r="A78" s="355">
        <v>74</v>
      </c>
      <c r="B78" s="7" t="s">
        <v>324</v>
      </c>
      <c r="C78" s="456">
        <v>27510</v>
      </c>
      <c r="D78" s="481">
        <v>4262</v>
      </c>
      <c r="E78" s="452">
        <f t="shared" si="1"/>
        <v>15.49254816430389</v>
      </c>
      <c r="I78" s="478"/>
      <c r="J78" s="454"/>
      <c r="K78" s="478"/>
      <c r="L78" s="454"/>
      <c r="M78" s="478"/>
      <c r="N78" s="482"/>
      <c r="O78" s="454"/>
      <c r="P78" s="454"/>
    </row>
    <row r="79" spans="1:16" ht="11.25">
      <c r="A79" s="355">
        <v>75</v>
      </c>
      <c r="B79" s="7" t="s">
        <v>325</v>
      </c>
      <c r="C79" s="456">
        <v>73496</v>
      </c>
      <c r="D79" s="481">
        <v>24972</v>
      </c>
      <c r="E79" s="452">
        <f t="shared" si="1"/>
        <v>33.97735931207141</v>
      </c>
      <c r="I79" s="478"/>
      <c r="J79" s="454"/>
      <c r="K79" s="478"/>
      <c r="L79" s="454"/>
      <c r="M79" s="478"/>
      <c r="N79" s="482"/>
      <c r="O79" s="454"/>
      <c r="P79" s="454"/>
    </row>
    <row r="80" spans="1:16" ht="11.25">
      <c r="A80" s="355">
        <v>76</v>
      </c>
      <c r="B80" s="7" t="s">
        <v>326</v>
      </c>
      <c r="C80" s="456">
        <v>46354</v>
      </c>
      <c r="D80" s="481">
        <v>4145</v>
      </c>
      <c r="E80" s="452">
        <f t="shared" si="1"/>
        <v>8.942054623117745</v>
      </c>
      <c r="I80" s="478"/>
      <c r="J80" s="454"/>
      <c r="K80" s="478"/>
      <c r="L80" s="454"/>
      <c r="M80" s="478"/>
      <c r="N80" s="482"/>
      <c r="O80" s="454"/>
      <c r="P80" s="454"/>
    </row>
    <row r="81" spans="1:16" ht="11.25">
      <c r="A81" s="355">
        <v>77</v>
      </c>
      <c r="B81" s="7" t="s">
        <v>327</v>
      </c>
      <c r="C81" s="456">
        <v>54985</v>
      </c>
      <c r="D81" s="481">
        <v>4020</v>
      </c>
      <c r="E81" s="452">
        <f t="shared" si="1"/>
        <v>7.31108484132036</v>
      </c>
      <c r="I81" s="478"/>
      <c r="J81" s="454"/>
      <c r="K81" s="478"/>
      <c r="L81" s="454"/>
      <c r="M81" s="478"/>
      <c r="N81" s="482"/>
      <c r="O81" s="454"/>
      <c r="P81" s="454"/>
    </row>
    <row r="82" spans="1:16" ht="11.25">
      <c r="A82" s="355">
        <v>78</v>
      </c>
      <c r="B82" s="7" t="s">
        <v>328</v>
      </c>
      <c r="C82" s="456">
        <v>58757</v>
      </c>
      <c r="D82" s="481">
        <v>8697.52379136725</v>
      </c>
      <c r="E82" s="452">
        <f t="shared" si="1"/>
        <v>14.802532109139763</v>
      </c>
      <c r="I82" s="478"/>
      <c r="J82" s="454"/>
      <c r="K82" s="478"/>
      <c r="L82" s="454"/>
      <c r="M82" s="478"/>
      <c r="N82" s="482"/>
      <c r="O82" s="454"/>
      <c r="P82" s="454"/>
    </row>
    <row r="83" spans="1:16" ht="11.25">
      <c r="A83" s="355">
        <v>79</v>
      </c>
      <c r="B83" s="7" t="s">
        <v>329</v>
      </c>
      <c r="C83" s="456">
        <v>12743</v>
      </c>
      <c r="D83" s="481">
        <v>829</v>
      </c>
      <c r="E83" s="452">
        <f t="shared" si="1"/>
        <v>6.50553244918779</v>
      </c>
      <c r="I83" s="478"/>
      <c r="J83" s="454"/>
      <c r="K83" s="478"/>
      <c r="L83" s="454"/>
      <c r="M83" s="478"/>
      <c r="N83" s="482"/>
      <c r="O83" s="454"/>
      <c r="P83" s="454"/>
    </row>
    <row r="84" spans="1:16" ht="11.25">
      <c r="A84" s="355">
        <v>80</v>
      </c>
      <c r="B84" s="7" t="s">
        <v>330</v>
      </c>
      <c r="C84" s="456">
        <v>20973</v>
      </c>
      <c r="D84" s="481">
        <v>1097</v>
      </c>
      <c r="E84" s="452">
        <f t="shared" si="1"/>
        <v>5.230534496733896</v>
      </c>
      <c r="I84" s="478"/>
      <c r="J84" s="454"/>
      <c r="K84" s="478"/>
      <c r="L84" s="454"/>
      <c r="M84" s="478"/>
      <c r="N84" s="482"/>
      <c r="O84" s="454"/>
      <c r="P84" s="454"/>
    </row>
    <row r="85" spans="1:16" ht="11.25">
      <c r="A85" s="355">
        <v>81</v>
      </c>
      <c r="B85" s="7" t="s">
        <v>331</v>
      </c>
      <c r="C85" s="456">
        <v>11822</v>
      </c>
      <c r="D85" s="481">
        <v>1436</v>
      </c>
      <c r="E85" s="452">
        <f t="shared" si="1"/>
        <v>12.146844865504992</v>
      </c>
      <c r="I85" s="478"/>
      <c r="J85" s="454"/>
      <c r="K85" s="478"/>
      <c r="L85" s="454"/>
      <c r="M85" s="478"/>
      <c r="N85" s="482"/>
      <c r="O85" s="454"/>
      <c r="P85" s="454"/>
    </row>
    <row r="86" spans="1:16" ht="11.25">
      <c r="A86" s="355">
        <v>82</v>
      </c>
      <c r="B86" s="7" t="s">
        <v>332</v>
      </c>
      <c r="C86" s="456">
        <v>8476</v>
      </c>
      <c r="D86" s="481">
        <v>546</v>
      </c>
      <c r="E86" s="452">
        <f t="shared" si="1"/>
        <v>6.441717791411043</v>
      </c>
      <c r="I86" s="478"/>
      <c r="J86" s="454"/>
      <c r="K86" s="478"/>
      <c r="L86" s="454"/>
      <c r="M86" s="478"/>
      <c r="N86" s="482"/>
      <c r="O86" s="454"/>
      <c r="P86" s="454"/>
    </row>
    <row r="87" spans="1:16" ht="11.25">
      <c r="A87" s="355">
        <v>83</v>
      </c>
      <c r="B87" s="7" t="s">
        <v>333</v>
      </c>
      <c r="C87" s="456">
        <v>30529</v>
      </c>
      <c r="D87" s="481">
        <v>4703</v>
      </c>
      <c r="E87" s="452">
        <f t="shared" si="1"/>
        <v>15.405024730584035</v>
      </c>
      <c r="I87" s="478"/>
      <c r="J87" s="454"/>
      <c r="K87" s="478"/>
      <c r="L87" s="454"/>
      <c r="M87" s="478"/>
      <c r="N87" s="482"/>
      <c r="O87" s="454"/>
      <c r="P87" s="454"/>
    </row>
    <row r="88" spans="1:16" ht="11.25">
      <c r="A88" s="355">
        <v>84</v>
      </c>
      <c r="B88" s="7" t="s">
        <v>334</v>
      </c>
      <c r="C88" s="456">
        <v>19542</v>
      </c>
      <c r="D88" s="481">
        <v>2885</v>
      </c>
      <c r="E88" s="452">
        <f t="shared" si="1"/>
        <v>14.763074403848123</v>
      </c>
      <c r="I88" s="478"/>
      <c r="J88" s="454"/>
      <c r="K88" s="478"/>
      <c r="L88" s="454"/>
      <c r="M88" s="478"/>
      <c r="N88" s="482"/>
      <c r="O88" s="454"/>
      <c r="P88" s="454"/>
    </row>
    <row r="89" spans="1:16" ht="11.25">
      <c r="A89" s="355">
        <v>85</v>
      </c>
      <c r="B89" s="7" t="s">
        <v>335</v>
      </c>
      <c r="C89" s="456">
        <v>22810</v>
      </c>
      <c r="D89" s="481">
        <v>1285</v>
      </c>
      <c r="E89" s="452">
        <f t="shared" si="1"/>
        <v>5.633494081543183</v>
      </c>
      <c r="I89" s="478"/>
      <c r="J89" s="454"/>
      <c r="K89" s="478"/>
      <c r="L89" s="454"/>
      <c r="M89" s="478"/>
      <c r="N89" s="482"/>
      <c r="O89" s="454"/>
      <c r="P89" s="454"/>
    </row>
    <row r="90" spans="1:16" ht="11.25">
      <c r="A90" s="355">
        <v>86</v>
      </c>
      <c r="B90" s="7" t="s">
        <v>336</v>
      </c>
      <c r="C90" s="456">
        <v>14502</v>
      </c>
      <c r="D90" s="481">
        <v>1336</v>
      </c>
      <c r="E90" s="452">
        <f t="shared" si="1"/>
        <v>9.212522410701972</v>
      </c>
      <c r="I90" s="478"/>
      <c r="J90" s="454"/>
      <c r="K90" s="478"/>
      <c r="L90" s="454"/>
      <c r="M90" s="478"/>
      <c r="N90" s="482"/>
      <c r="O90" s="454"/>
      <c r="P90" s="454"/>
    </row>
    <row r="91" spans="1:16" ht="11.25">
      <c r="A91" s="355">
        <v>87</v>
      </c>
      <c r="B91" s="7" t="s">
        <v>337</v>
      </c>
      <c r="C91" s="456">
        <v>11465</v>
      </c>
      <c r="D91" s="481">
        <v>1174</v>
      </c>
      <c r="E91" s="452">
        <f t="shared" si="1"/>
        <v>10.239860444832098</v>
      </c>
      <c r="I91" s="478"/>
      <c r="J91" s="454"/>
      <c r="K91" s="478"/>
      <c r="L91" s="454"/>
      <c r="M91" s="478"/>
      <c r="N91" s="482"/>
      <c r="O91" s="454"/>
      <c r="P91" s="454"/>
    </row>
    <row r="92" spans="1:16" ht="11.25">
      <c r="A92" s="355">
        <v>88</v>
      </c>
      <c r="B92" s="7" t="s">
        <v>338</v>
      </c>
      <c r="C92" s="456">
        <v>12920</v>
      </c>
      <c r="D92" s="481">
        <v>822</v>
      </c>
      <c r="E92" s="452">
        <f t="shared" si="1"/>
        <v>6.362229102167182</v>
      </c>
      <c r="I92" s="478"/>
      <c r="J92" s="454"/>
      <c r="K92" s="478"/>
      <c r="L92" s="454"/>
      <c r="M92" s="478"/>
      <c r="N92" s="482"/>
      <c r="O92" s="454"/>
      <c r="P92" s="454"/>
    </row>
    <row r="93" spans="1:16" ht="11.25">
      <c r="A93" s="355">
        <v>89</v>
      </c>
      <c r="B93" s="7" t="s">
        <v>339</v>
      </c>
      <c r="C93" s="456">
        <v>11877</v>
      </c>
      <c r="D93" s="481">
        <v>1070</v>
      </c>
      <c r="E93" s="452">
        <f t="shared" si="1"/>
        <v>9.00900900900901</v>
      </c>
      <c r="I93" s="478"/>
      <c r="J93" s="454"/>
      <c r="K93" s="478"/>
      <c r="L93" s="454"/>
      <c r="M93" s="478"/>
      <c r="N93" s="482"/>
      <c r="O93" s="454"/>
      <c r="P93" s="454"/>
    </row>
    <row r="94" spans="1:16" ht="11.25">
      <c r="A94" s="355">
        <v>90</v>
      </c>
      <c r="B94" s="7" t="s">
        <v>340</v>
      </c>
      <c r="C94" s="456">
        <v>5628</v>
      </c>
      <c r="D94" s="481">
        <v>587</v>
      </c>
      <c r="E94" s="452">
        <f t="shared" si="1"/>
        <v>10.42999289267946</v>
      </c>
      <c r="I94" s="478"/>
      <c r="J94" s="454"/>
      <c r="K94" s="478"/>
      <c r="L94" s="454"/>
      <c r="M94" s="478"/>
      <c r="N94" s="482"/>
      <c r="O94" s="454"/>
      <c r="P94" s="454"/>
    </row>
    <row r="95" spans="1:16" ht="11.25">
      <c r="A95" s="355">
        <v>91</v>
      </c>
      <c r="B95" s="7" t="s">
        <v>341</v>
      </c>
      <c r="C95" s="456">
        <v>52104</v>
      </c>
      <c r="D95" s="481">
        <v>5718</v>
      </c>
      <c r="E95" s="452">
        <f t="shared" si="1"/>
        <v>10.97420543528328</v>
      </c>
      <c r="I95" s="478"/>
      <c r="J95" s="454"/>
      <c r="K95" s="478"/>
      <c r="L95" s="454"/>
      <c r="M95" s="478"/>
      <c r="N95" s="482"/>
      <c r="O95" s="454"/>
      <c r="P95" s="454"/>
    </row>
    <row r="96" spans="1:16" ht="11.25">
      <c r="A96" s="355">
        <v>92</v>
      </c>
      <c r="B96" s="7" t="s">
        <v>342</v>
      </c>
      <c r="C96" s="456">
        <v>67318</v>
      </c>
      <c r="D96" s="481">
        <v>18759</v>
      </c>
      <c r="E96" s="452">
        <f t="shared" si="1"/>
        <v>27.866246769066223</v>
      </c>
      <c r="I96" s="478"/>
      <c r="J96" s="454"/>
      <c r="K96" s="478"/>
      <c r="L96" s="454"/>
      <c r="M96" s="478"/>
      <c r="N96" s="482"/>
      <c r="O96" s="454"/>
      <c r="P96" s="454"/>
    </row>
    <row r="97" spans="1:16" ht="11.25">
      <c r="A97" s="355">
        <v>93</v>
      </c>
      <c r="B97" s="7" t="s">
        <v>343</v>
      </c>
      <c r="C97" s="456">
        <v>77005</v>
      </c>
      <c r="D97" s="481">
        <v>9890</v>
      </c>
      <c r="E97" s="452">
        <f t="shared" si="1"/>
        <v>12.843321862216738</v>
      </c>
      <c r="I97" s="478"/>
      <c r="J97" s="454"/>
      <c r="K97" s="478"/>
      <c r="L97" s="454"/>
      <c r="M97" s="478"/>
      <c r="N97" s="482"/>
      <c r="O97" s="454"/>
      <c r="P97" s="454"/>
    </row>
    <row r="98" spans="1:16" ht="11.25">
      <c r="A98" s="355">
        <v>94</v>
      </c>
      <c r="B98" s="7" t="s">
        <v>344</v>
      </c>
      <c r="C98" s="456">
        <v>55784</v>
      </c>
      <c r="D98" s="481">
        <v>11741</v>
      </c>
      <c r="E98" s="452">
        <f t="shared" si="1"/>
        <v>21.047253692815143</v>
      </c>
      <c r="I98" s="478"/>
      <c r="J98" s="454"/>
      <c r="K98" s="478"/>
      <c r="L98" s="454"/>
      <c r="M98" s="478"/>
      <c r="N98" s="482"/>
      <c r="O98" s="454"/>
      <c r="P98" s="454"/>
    </row>
    <row r="99" spans="1:16" ht="11.25">
      <c r="A99" s="360">
        <v>95</v>
      </c>
      <c r="B99" s="466" t="s">
        <v>345</v>
      </c>
      <c r="C99" s="458">
        <v>52943</v>
      </c>
      <c r="D99" s="481">
        <v>4225</v>
      </c>
      <c r="E99" s="452">
        <f t="shared" si="1"/>
        <v>7.98028067922105</v>
      </c>
      <c r="I99" s="478"/>
      <c r="J99" s="454"/>
      <c r="K99" s="478"/>
      <c r="L99" s="454"/>
      <c r="M99" s="478"/>
      <c r="N99" s="482"/>
      <c r="O99" s="454"/>
      <c r="P99" s="454"/>
    </row>
    <row r="100" spans="1:5" ht="11.25">
      <c r="A100" s="372"/>
      <c r="B100" s="7"/>
      <c r="C100" s="454"/>
      <c r="D100" s="454"/>
      <c r="E100" s="467"/>
    </row>
    <row r="101" spans="1:16" ht="11.25">
      <c r="A101" s="372"/>
      <c r="B101" s="7"/>
      <c r="C101" s="454"/>
      <c r="D101" s="454"/>
      <c r="E101" s="459"/>
      <c r="I101" s="478"/>
      <c r="J101" s="478"/>
      <c r="K101" s="478"/>
      <c r="L101" s="478"/>
      <c r="M101" s="478"/>
      <c r="O101" s="454"/>
      <c r="P101" s="454"/>
    </row>
    <row r="102" spans="1:4" ht="11.25">
      <c r="A102" s="372"/>
      <c r="B102" s="7"/>
      <c r="C102" s="454"/>
      <c r="D102" s="454"/>
    </row>
    <row r="103" spans="1:4" ht="11.25">
      <c r="A103" s="372"/>
      <c r="B103" s="7"/>
      <c r="C103" s="454"/>
      <c r="D103" s="454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20.57421875" style="2" customWidth="1"/>
    <col min="3" max="3" width="11.421875" style="2" customWidth="1"/>
    <col min="4" max="4" width="11.00390625" style="2" customWidth="1"/>
    <col min="5" max="5" width="11.421875" style="2" customWidth="1"/>
    <col min="6" max="6" width="10.8515625" style="2" customWidth="1"/>
    <col min="7" max="7" width="3.140625" style="2" customWidth="1"/>
    <col min="8" max="16384" width="11.421875" style="2" customWidth="1"/>
  </cols>
  <sheetData>
    <row r="1" s="46" customFormat="1" ht="11.25">
      <c r="A1" s="46" t="s">
        <v>246</v>
      </c>
    </row>
    <row r="3" spans="1:7" ht="75.75" customHeight="1">
      <c r="A3" s="372"/>
      <c r="B3" s="372"/>
      <c r="C3" s="447" t="s">
        <v>247</v>
      </c>
      <c r="D3" s="447" t="s">
        <v>248</v>
      </c>
      <c r="E3" s="447" t="s">
        <v>249</v>
      </c>
      <c r="G3" s="448"/>
    </row>
    <row r="4" spans="1:13" ht="11.25">
      <c r="A4" s="426">
        <v>1</v>
      </c>
      <c r="B4" s="449" t="s">
        <v>250</v>
      </c>
      <c r="C4" s="450">
        <v>22735</v>
      </c>
      <c r="D4" s="451">
        <v>220</v>
      </c>
      <c r="E4" s="452">
        <f>D4/C4*100</f>
        <v>0.9676709918627667</v>
      </c>
      <c r="G4" s="453"/>
      <c r="H4" s="454"/>
      <c r="I4" s="454"/>
      <c r="J4" s="454"/>
      <c r="K4" s="454"/>
      <c r="M4" s="454"/>
    </row>
    <row r="5" spans="1:13" ht="11.25">
      <c r="A5" s="355">
        <v>2</v>
      </c>
      <c r="B5" s="455" t="s">
        <v>251</v>
      </c>
      <c r="C5" s="456">
        <v>20622</v>
      </c>
      <c r="D5" s="451">
        <v>270</v>
      </c>
      <c r="E5" s="452">
        <f aca="true" t="shared" si="0" ref="E5:E68">D5/C5*100</f>
        <v>1.3092813500145475</v>
      </c>
      <c r="H5" s="454"/>
      <c r="I5" s="454"/>
      <c r="J5" s="454"/>
      <c r="K5" s="454"/>
      <c r="M5" s="454"/>
    </row>
    <row r="6" spans="1:13" ht="11.25">
      <c r="A6" s="355">
        <v>3</v>
      </c>
      <c r="B6" s="455" t="s">
        <v>252</v>
      </c>
      <c r="C6" s="456">
        <v>10214</v>
      </c>
      <c r="D6" s="451">
        <v>251</v>
      </c>
      <c r="E6" s="452">
        <f t="shared" si="0"/>
        <v>2.457411396122968</v>
      </c>
      <c r="H6" s="454"/>
      <c r="I6" s="454"/>
      <c r="J6" s="454"/>
      <c r="K6" s="454"/>
      <c r="M6" s="454"/>
    </row>
    <row r="7" spans="1:13" ht="11.25">
      <c r="A7" s="355">
        <v>4</v>
      </c>
      <c r="B7" s="455" t="s">
        <v>253</v>
      </c>
      <c r="C7" s="456">
        <v>4812</v>
      </c>
      <c r="D7" s="451">
        <v>61</v>
      </c>
      <c r="E7" s="452">
        <f t="shared" si="0"/>
        <v>1.2676641729010805</v>
      </c>
      <c r="H7" s="454"/>
      <c r="I7" s="454"/>
      <c r="J7" s="454"/>
      <c r="K7" s="454"/>
      <c r="M7" s="454"/>
    </row>
    <row r="8" spans="1:13" ht="11.25">
      <c r="A8" s="355">
        <v>5</v>
      </c>
      <c r="B8" s="455" t="s">
        <v>254</v>
      </c>
      <c r="C8" s="456">
        <v>4128</v>
      </c>
      <c r="D8" s="451">
        <v>90</v>
      </c>
      <c r="E8" s="452">
        <f t="shared" si="0"/>
        <v>2.1802325581395348</v>
      </c>
      <c r="G8" s="453"/>
      <c r="H8" s="454"/>
      <c r="I8" s="454"/>
      <c r="J8" s="454"/>
      <c r="K8" s="454"/>
      <c r="M8" s="454"/>
    </row>
    <row r="9" spans="1:13" ht="11.25">
      <c r="A9" s="355">
        <v>6</v>
      </c>
      <c r="B9" s="455" t="s">
        <v>255</v>
      </c>
      <c r="C9" s="456">
        <v>33554</v>
      </c>
      <c r="D9" s="451">
        <v>1257</v>
      </c>
      <c r="E9" s="452">
        <f t="shared" si="0"/>
        <v>3.7462001549740713</v>
      </c>
      <c r="H9" s="454"/>
      <c r="I9" s="454"/>
      <c r="J9" s="454"/>
      <c r="K9" s="454"/>
      <c r="M9" s="454"/>
    </row>
    <row r="10" spans="1:13" ht="11.25">
      <c r="A10" s="355">
        <v>7</v>
      </c>
      <c r="B10" s="455" t="s">
        <v>256</v>
      </c>
      <c r="C10" s="456">
        <v>10764</v>
      </c>
      <c r="D10" s="451">
        <v>100</v>
      </c>
      <c r="E10" s="452">
        <f t="shared" si="0"/>
        <v>0.929022668153103</v>
      </c>
      <c r="H10" s="454"/>
      <c r="I10" s="454"/>
      <c r="J10" s="454"/>
      <c r="K10" s="454"/>
      <c r="M10" s="454"/>
    </row>
    <row r="11" spans="1:13" ht="11.25">
      <c r="A11" s="355">
        <v>8</v>
      </c>
      <c r="B11" s="455" t="s">
        <v>257</v>
      </c>
      <c r="C11" s="456">
        <v>10304</v>
      </c>
      <c r="D11" s="451">
        <v>119</v>
      </c>
      <c r="E11" s="452">
        <f t="shared" si="0"/>
        <v>1.154891304347826</v>
      </c>
      <c r="H11" s="454"/>
      <c r="I11" s="454"/>
      <c r="J11" s="454"/>
      <c r="K11" s="454"/>
      <c r="M11" s="454"/>
    </row>
    <row r="12" spans="1:13" ht="11.25">
      <c r="A12" s="355">
        <v>9</v>
      </c>
      <c r="B12" s="455" t="s">
        <v>258</v>
      </c>
      <c r="C12" s="456">
        <v>4708</v>
      </c>
      <c r="D12" s="451">
        <v>254</v>
      </c>
      <c r="E12" s="452">
        <f t="shared" si="0"/>
        <v>5.395072217502124</v>
      </c>
      <c r="H12" s="454"/>
      <c r="I12" s="454"/>
      <c r="J12" s="454"/>
      <c r="K12" s="454"/>
      <c r="M12" s="454"/>
    </row>
    <row r="13" spans="1:13" ht="11.25">
      <c r="A13" s="355">
        <v>10</v>
      </c>
      <c r="B13" s="455" t="s">
        <v>259</v>
      </c>
      <c r="C13" s="456">
        <v>11182</v>
      </c>
      <c r="D13" s="451">
        <v>306</v>
      </c>
      <c r="E13" s="452">
        <f t="shared" si="0"/>
        <v>2.736540869254158</v>
      </c>
      <c r="H13" s="454"/>
      <c r="I13" s="454"/>
      <c r="J13" s="454"/>
      <c r="K13" s="454"/>
      <c r="M13" s="454"/>
    </row>
    <row r="14" spans="1:13" ht="11.25">
      <c r="A14" s="355">
        <v>11</v>
      </c>
      <c r="B14" s="455" t="s">
        <v>260</v>
      </c>
      <c r="C14" s="456">
        <v>10857</v>
      </c>
      <c r="D14" s="451">
        <v>102</v>
      </c>
      <c r="E14" s="452">
        <f t="shared" si="0"/>
        <v>0.9394860458690245</v>
      </c>
      <c r="H14" s="454"/>
      <c r="I14" s="454"/>
      <c r="J14" s="454"/>
      <c r="K14" s="454"/>
      <c r="M14" s="454"/>
    </row>
    <row r="15" spans="1:13" ht="11.25">
      <c r="A15" s="355">
        <v>12</v>
      </c>
      <c r="B15" s="455" t="s">
        <v>261</v>
      </c>
      <c r="C15" s="456">
        <v>8605</v>
      </c>
      <c r="D15" s="451">
        <v>130</v>
      </c>
      <c r="E15" s="452">
        <f t="shared" si="0"/>
        <v>1.5107495642068565</v>
      </c>
      <c r="H15" s="454"/>
      <c r="I15" s="454"/>
      <c r="J15" s="454"/>
      <c r="K15" s="454"/>
      <c r="M15" s="454"/>
    </row>
    <row r="16" spans="1:13" ht="11.25">
      <c r="A16" s="355">
        <v>13</v>
      </c>
      <c r="B16" s="455" t="s">
        <v>262</v>
      </c>
      <c r="C16" s="456">
        <v>69545</v>
      </c>
      <c r="D16" s="451">
        <v>1804</v>
      </c>
      <c r="E16" s="452">
        <f t="shared" si="0"/>
        <v>2.594003882378316</v>
      </c>
      <c r="H16" s="454"/>
      <c r="I16" s="454"/>
      <c r="J16" s="454"/>
      <c r="K16" s="454"/>
      <c r="M16" s="454"/>
    </row>
    <row r="17" spans="1:13" ht="11.25">
      <c r="A17" s="355">
        <v>14</v>
      </c>
      <c r="B17" s="455" t="s">
        <v>263</v>
      </c>
      <c r="C17" s="456">
        <v>25059</v>
      </c>
      <c r="D17" s="451">
        <v>384</v>
      </c>
      <c r="E17" s="452">
        <f t="shared" si="0"/>
        <v>1.532383574763558</v>
      </c>
      <c r="H17" s="454"/>
      <c r="I17" s="454"/>
      <c r="J17" s="454"/>
      <c r="K17" s="454"/>
      <c r="M17" s="454"/>
    </row>
    <row r="18" spans="1:13" ht="11.25">
      <c r="A18" s="355">
        <v>15</v>
      </c>
      <c r="B18" s="455" t="s">
        <v>264</v>
      </c>
      <c r="C18" s="456">
        <v>4408</v>
      </c>
      <c r="D18" s="451">
        <v>70</v>
      </c>
      <c r="E18" s="452">
        <f t="shared" si="0"/>
        <v>1.588021778584392</v>
      </c>
      <c r="H18" s="454"/>
      <c r="I18" s="454"/>
      <c r="J18" s="454"/>
      <c r="K18" s="454"/>
      <c r="M18" s="454"/>
    </row>
    <row r="19" spans="1:13" ht="11.25">
      <c r="A19" s="355">
        <v>16</v>
      </c>
      <c r="B19" s="455" t="s">
        <v>265</v>
      </c>
      <c r="C19" s="456">
        <v>10959</v>
      </c>
      <c r="D19" s="451">
        <v>372</v>
      </c>
      <c r="E19" s="452">
        <f t="shared" si="0"/>
        <v>3.3944702983848893</v>
      </c>
      <c r="H19" s="454"/>
      <c r="I19" s="454"/>
      <c r="J19" s="454"/>
      <c r="K19" s="454"/>
      <c r="M19" s="454"/>
    </row>
    <row r="20" spans="1:13" ht="11.25">
      <c r="A20" s="355">
        <v>17</v>
      </c>
      <c r="B20" s="455" t="s">
        <v>266</v>
      </c>
      <c r="C20" s="456">
        <v>18386</v>
      </c>
      <c r="D20" s="451">
        <v>279</v>
      </c>
      <c r="E20" s="452">
        <f t="shared" si="0"/>
        <v>1.5174589361470683</v>
      </c>
      <c r="H20" s="454"/>
      <c r="I20" s="454"/>
      <c r="J20" s="454"/>
      <c r="K20" s="454"/>
      <c r="M20" s="454"/>
    </row>
    <row r="21" spans="1:13" ht="11.25">
      <c r="A21" s="355">
        <v>18</v>
      </c>
      <c r="B21" s="455" t="s">
        <v>267</v>
      </c>
      <c r="C21" s="456">
        <v>9955</v>
      </c>
      <c r="D21" s="451">
        <v>28</v>
      </c>
      <c r="E21" s="452">
        <f t="shared" si="0"/>
        <v>0.28126569563033654</v>
      </c>
      <c r="H21" s="454"/>
      <c r="I21" s="454"/>
      <c r="J21" s="454"/>
      <c r="K21" s="454"/>
      <c r="M21" s="454"/>
    </row>
    <row r="22" spans="1:13" ht="11.25">
      <c r="A22" s="355">
        <v>19</v>
      </c>
      <c r="B22" s="455" t="s">
        <v>268</v>
      </c>
      <c r="C22" s="456">
        <v>7105</v>
      </c>
      <c r="D22" s="451">
        <v>370</v>
      </c>
      <c r="E22" s="452">
        <f t="shared" si="0"/>
        <v>5.207600281491907</v>
      </c>
      <c r="H22" s="454"/>
      <c r="I22" s="454"/>
      <c r="J22" s="454"/>
      <c r="K22" s="454"/>
      <c r="M22" s="454"/>
    </row>
    <row r="23" spans="1:13" ht="11.25">
      <c r="A23" s="355" t="s">
        <v>88</v>
      </c>
      <c r="B23" s="455" t="s">
        <v>269</v>
      </c>
      <c r="C23" s="456">
        <v>4065</v>
      </c>
      <c r="D23" s="451">
        <v>6</v>
      </c>
      <c r="E23" s="452">
        <f t="shared" si="0"/>
        <v>0.14760147601476015</v>
      </c>
      <c r="H23" s="454"/>
      <c r="I23" s="454"/>
      <c r="J23" s="454"/>
      <c r="K23" s="454"/>
      <c r="M23" s="454"/>
    </row>
    <row r="24" spans="1:13" ht="11.25">
      <c r="A24" s="355" t="s">
        <v>90</v>
      </c>
      <c r="B24" s="455" t="s">
        <v>270</v>
      </c>
      <c r="C24" s="456">
        <v>4648</v>
      </c>
      <c r="D24" s="451">
        <v>40</v>
      </c>
      <c r="E24" s="452">
        <f t="shared" si="0"/>
        <v>0.8605851979345954</v>
      </c>
      <c r="H24" s="454"/>
      <c r="I24" s="454"/>
      <c r="J24" s="454"/>
      <c r="K24" s="454"/>
      <c r="M24" s="454"/>
    </row>
    <row r="25" spans="1:13" ht="11.25">
      <c r="A25" s="355">
        <v>21</v>
      </c>
      <c r="B25" s="455" t="s">
        <v>271</v>
      </c>
      <c r="C25" s="456">
        <v>17862</v>
      </c>
      <c r="D25" s="451">
        <v>395</v>
      </c>
      <c r="E25" s="452">
        <f t="shared" si="0"/>
        <v>2.2113984996081064</v>
      </c>
      <c r="H25" s="454"/>
      <c r="I25" s="454"/>
      <c r="J25" s="454"/>
      <c r="K25" s="454"/>
      <c r="M25" s="454"/>
    </row>
    <row r="26" spans="1:13" ht="11.25">
      <c r="A26" s="355">
        <v>22</v>
      </c>
      <c r="B26" s="455" t="s">
        <v>272</v>
      </c>
      <c r="C26" s="456">
        <v>19869</v>
      </c>
      <c r="D26" s="451">
        <v>415</v>
      </c>
      <c r="E26" s="452">
        <f t="shared" si="0"/>
        <v>2.08868085963058</v>
      </c>
      <c r="H26" s="454"/>
      <c r="I26" s="454"/>
      <c r="J26" s="454"/>
      <c r="K26" s="454"/>
      <c r="M26" s="454"/>
    </row>
    <row r="27" spans="1:13" ht="11.25">
      <c r="A27" s="355">
        <v>23</v>
      </c>
      <c r="B27" s="455" t="s">
        <v>273</v>
      </c>
      <c r="C27" s="456">
        <v>3150</v>
      </c>
      <c r="D27" s="451">
        <v>27</v>
      </c>
      <c r="E27" s="452">
        <f t="shared" si="0"/>
        <v>0.8571428571428572</v>
      </c>
      <c r="H27" s="454"/>
      <c r="I27" s="454"/>
      <c r="J27" s="454"/>
      <c r="K27" s="454"/>
      <c r="M27" s="454"/>
    </row>
    <row r="28" spans="1:13" ht="11.25">
      <c r="A28" s="355">
        <v>24</v>
      </c>
      <c r="B28" s="455" t="s">
        <v>274</v>
      </c>
      <c r="C28" s="456">
        <v>11486</v>
      </c>
      <c r="D28" s="451">
        <v>156</v>
      </c>
      <c r="E28" s="452">
        <f t="shared" si="0"/>
        <v>1.3581751697718962</v>
      </c>
      <c r="H28" s="454"/>
      <c r="I28" s="454"/>
      <c r="J28" s="454"/>
      <c r="K28" s="454"/>
      <c r="M28" s="454"/>
    </row>
    <row r="29" spans="1:13" ht="11.25">
      <c r="A29" s="355">
        <v>25</v>
      </c>
      <c r="B29" s="455" t="s">
        <v>275</v>
      </c>
      <c r="C29" s="456">
        <v>20236</v>
      </c>
      <c r="D29" s="451">
        <v>422</v>
      </c>
      <c r="E29" s="452">
        <f t="shared" si="0"/>
        <v>2.0853923700336034</v>
      </c>
      <c r="H29" s="454"/>
      <c r="I29" s="454"/>
      <c r="J29" s="454"/>
      <c r="K29" s="454"/>
      <c r="M29" s="454"/>
    </row>
    <row r="30" spans="1:13" ht="11.25">
      <c r="A30" s="355">
        <v>26</v>
      </c>
      <c r="B30" s="455" t="s">
        <v>276</v>
      </c>
      <c r="C30" s="456">
        <v>17435</v>
      </c>
      <c r="D30" s="451">
        <v>343</v>
      </c>
      <c r="E30" s="452">
        <f t="shared" si="0"/>
        <v>1.9673071408087182</v>
      </c>
      <c r="H30" s="454"/>
      <c r="I30" s="454"/>
      <c r="J30" s="454"/>
      <c r="K30" s="454"/>
      <c r="M30" s="454"/>
    </row>
    <row r="31" spans="1:13" ht="11.25">
      <c r="A31" s="355">
        <v>27</v>
      </c>
      <c r="B31" s="455" t="s">
        <v>277</v>
      </c>
      <c r="C31" s="456">
        <v>23017</v>
      </c>
      <c r="D31" s="451">
        <v>282</v>
      </c>
      <c r="E31" s="452">
        <f t="shared" si="0"/>
        <v>1.225181387669983</v>
      </c>
      <c r="H31" s="454"/>
      <c r="I31" s="454"/>
      <c r="J31" s="454"/>
      <c r="K31" s="454"/>
      <c r="M31" s="454"/>
    </row>
    <row r="32" spans="1:13" ht="11.25">
      <c r="A32" s="355">
        <v>28</v>
      </c>
      <c r="B32" s="455" t="s">
        <v>278</v>
      </c>
      <c r="C32" s="456">
        <v>16949</v>
      </c>
      <c r="D32" s="451">
        <v>391</v>
      </c>
      <c r="E32" s="452">
        <f t="shared" si="0"/>
        <v>2.3069207622868606</v>
      </c>
      <c r="H32" s="454"/>
      <c r="I32" s="454"/>
      <c r="J32" s="454"/>
      <c r="K32" s="454"/>
      <c r="M32" s="454"/>
    </row>
    <row r="33" spans="1:13" ht="11.25">
      <c r="A33" s="355">
        <v>29</v>
      </c>
      <c r="B33" s="455" t="s">
        <v>279</v>
      </c>
      <c r="C33" s="456">
        <v>30980</v>
      </c>
      <c r="D33" s="451">
        <v>452</v>
      </c>
      <c r="E33" s="452">
        <f t="shared" si="0"/>
        <v>1.459005810200129</v>
      </c>
      <c r="H33" s="454"/>
      <c r="I33" s="454"/>
      <c r="J33" s="454"/>
      <c r="K33" s="454"/>
      <c r="M33" s="454"/>
    </row>
    <row r="34" spans="1:13" ht="11.25">
      <c r="A34" s="355">
        <v>30</v>
      </c>
      <c r="B34" s="455" t="s">
        <v>280</v>
      </c>
      <c r="C34" s="456">
        <v>24203</v>
      </c>
      <c r="D34" s="451">
        <v>159</v>
      </c>
      <c r="E34" s="452">
        <f t="shared" si="0"/>
        <v>0.6569433541296533</v>
      </c>
      <c r="H34" s="454"/>
      <c r="I34" s="454"/>
      <c r="J34" s="454"/>
      <c r="K34" s="454"/>
      <c r="M34" s="454"/>
    </row>
    <row r="35" spans="1:13" ht="11.25">
      <c r="A35" s="355">
        <v>31</v>
      </c>
      <c r="B35" s="455" t="s">
        <v>281</v>
      </c>
      <c r="C35" s="456">
        <v>42411</v>
      </c>
      <c r="D35" s="451">
        <v>2082</v>
      </c>
      <c r="E35" s="452">
        <f t="shared" si="0"/>
        <v>4.909103770248285</v>
      </c>
      <c r="H35" s="454"/>
      <c r="I35" s="454"/>
      <c r="J35" s="454"/>
      <c r="K35" s="454"/>
      <c r="M35" s="454"/>
    </row>
    <row r="36" spans="1:13" ht="11.25">
      <c r="A36" s="355">
        <v>32</v>
      </c>
      <c r="B36" s="455" t="s">
        <v>282</v>
      </c>
      <c r="C36" s="456">
        <v>5115</v>
      </c>
      <c r="D36" s="451">
        <v>101</v>
      </c>
      <c r="E36" s="452">
        <f t="shared" si="0"/>
        <v>1.9745845552297165</v>
      </c>
      <c r="H36" s="454"/>
      <c r="I36" s="454"/>
      <c r="J36" s="454"/>
      <c r="K36" s="454"/>
      <c r="M36" s="454"/>
    </row>
    <row r="37" spans="1:13" ht="11.25">
      <c r="A37" s="355">
        <v>33</v>
      </c>
      <c r="B37" s="455" t="s">
        <v>283</v>
      </c>
      <c r="C37" s="456">
        <v>48332</v>
      </c>
      <c r="D37" s="451">
        <v>2031</v>
      </c>
      <c r="E37" s="452">
        <f t="shared" si="0"/>
        <v>4.202184887858976</v>
      </c>
      <c r="H37" s="454"/>
      <c r="I37" s="454"/>
      <c r="J37" s="454"/>
      <c r="K37" s="454"/>
      <c r="M37" s="454"/>
    </row>
    <row r="38" spans="1:13" ht="11.25">
      <c r="A38" s="355">
        <v>34</v>
      </c>
      <c r="B38" s="455" t="s">
        <v>284</v>
      </c>
      <c r="C38" s="456">
        <v>34040</v>
      </c>
      <c r="D38" s="451">
        <v>938</v>
      </c>
      <c r="E38" s="452">
        <f t="shared" si="0"/>
        <v>2.755581668625147</v>
      </c>
      <c r="H38" s="454"/>
      <c r="I38" s="454"/>
      <c r="J38" s="454"/>
      <c r="K38" s="454"/>
      <c r="M38" s="454"/>
    </row>
    <row r="39" spans="1:13" ht="11.25">
      <c r="A39" s="355">
        <v>35</v>
      </c>
      <c r="B39" s="455" t="s">
        <v>285</v>
      </c>
      <c r="C39" s="456">
        <v>38126</v>
      </c>
      <c r="D39" s="451">
        <v>409</v>
      </c>
      <c r="E39" s="452">
        <f t="shared" si="0"/>
        <v>1.0727587473115459</v>
      </c>
      <c r="H39" s="454"/>
      <c r="I39" s="454"/>
      <c r="J39" s="454"/>
      <c r="K39" s="454"/>
      <c r="M39" s="454"/>
    </row>
    <row r="40" spans="1:13" ht="11.25">
      <c r="A40" s="355">
        <v>36</v>
      </c>
      <c r="B40" s="455" t="s">
        <v>286</v>
      </c>
      <c r="C40" s="456">
        <v>7093</v>
      </c>
      <c r="D40" s="451">
        <v>160</v>
      </c>
      <c r="E40" s="452">
        <f t="shared" si="0"/>
        <v>2.255745100803609</v>
      </c>
      <c r="H40" s="454"/>
      <c r="I40" s="454"/>
      <c r="J40" s="454"/>
      <c r="K40" s="454"/>
      <c r="M40" s="454"/>
    </row>
    <row r="41" spans="1:13" ht="11.25">
      <c r="A41" s="355">
        <v>37</v>
      </c>
      <c r="B41" s="455" t="s">
        <v>287</v>
      </c>
      <c r="C41" s="456">
        <v>20477</v>
      </c>
      <c r="D41" s="451">
        <v>769</v>
      </c>
      <c r="E41" s="452">
        <f t="shared" si="0"/>
        <v>3.7554329247448357</v>
      </c>
      <c r="H41" s="454"/>
      <c r="I41" s="454"/>
      <c r="J41" s="454"/>
      <c r="K41" s="454"/>
      <c r="M41" s="454"/>
    </row>
    <row r="42" spans="1:13" ht="11.25">
      <c r="A42" s="355">
        <v>38</v>
      </c>
      <c r="B42" s="455" t="s">
        <v>288</v>
      </c>
      <c r="C42" s="456">
        <v>46639</v>
      </c>
      <c r="D42" s="451">
        <v>1154</v>
      </c>
      <c r="E42" s="452">
        <f t="shared" si="0"/>
        <v>2.474324063551963</v>
      </c>
      <c r="H42" s="454"/>
      <c r="I42" s="454"/>
      <c r="J42" s="454"/>
      <c r="K42" s="454"/>
      <c r="M42" s="454"/>
    </row>
    <row r="43" spans="1:13" ht="11.25">
      <c r="A43" s="355">
        <v>39</v>
      </c>
      <c r="B43" s="455" t="s">
        <v>289</v>
      </c>
      <c r="C43" s="456">
        <v>9134</v>
      </c>
      <c r="D43" s="451">
        <v>119</v>
      </c>
      <c r="E43" s="452">
        <f t="shared" si="0"/>
        <v>1.3028246113422377</v>
      </c>
      <c r="H43" s="454"/>
      <c r="I43" s="454"/>
      <c r="J43" s="454"/>
      <c r="K43" s="454"/>
      <c r="M43" s="454"/>
    </row>
    <row r="44" spans="1:13" ht="11.25">
      <c r="A44" s="355">
        <v>40</v>
      </c>
      <c r="B44" s="455" t="s">
        <v>290</v>
      </c>
      <c r="C44" s="456">
        <v>11481</v>
      </c>
      <c r="D44" s="451">
        <v>200</v>
      </c>
      <c r="E44" s="452">
        <f t="shared" si="0"/>
        <v>1.7420085358418256</v>
      </c>
      <c r="H44" s="454"/>
      <c r="I44" s="454"/>
      <c r="J44" s="454"/>
      <c r="K44" s="454"/>
      <c r="M44" s="454"/>
    </row>
    <row r="45" spans="1:13" ht="11.25">
      <c r="A45" s="355">
        <v>41</v>
      </c>
      <c r="B45" s="455" t="s">
        <v>291</v>
      </c>
      <c r="C45" s="456">
        <v>11506</v>
      </c>
      <c r="D45" s="451">
        <v>60</v>
      </c>
      <c r="E45" s="452">
        <f t="shared" si="0"/>
        <v>0.5214670606640014</v>
      </c>
      <c r="H45" s="454"/>
      <c r="I45" s="454"/>
      <c r="J45" s="454"/>
      <c r="K45" s="454"/>
      <c r="M45" s="454"/>
    </row>
    <row r="46" spans="1:13" ht="11.25">
      <c r="A46" s="355">
        <v>42</v>
      </c>
      <c r="B46" s="455" t="s">
        <v>292</v>
      </c>
      <c r="C46" s="456">
        <v>27301</v>
      </c>
      <c r="D46" s="451">
        <v>76</v>
      </c>
      <c r="E46" s="452">
        <f t="shared" si="0"/>
        <v>0.27837808138896014</v>
      </c>
      <c r="H46" s="454"/>
      <c r="I46" s="454"/>
      <c r="J46" s="454"/>
      <c r="K46" s="454"/>
      <c r="M46" s="454"/>
    </row>
    <row r="47" spans="1:13" ht="11.25">
      <c r="A47" s="355">
        <v>43</v>
      </c>
      <c r="B47" s="455" t="s">
        <v>293</v>
      </c>
      <c r="C47" s="456">
        <v>7752</v>
      </c>
      <c r="D47" s="451">
        <v>80</v>
      </c>
      <c r="E47" s="452">
        <f t="shared" si="0"/>
        <v>1.0319917440660475</v>
      </c>
      <c r="H47" s="454"/>
      <c r="I47" s="454"/>
      <c r="J47" s="454"/>
      <c r="K47" s="454"/>
      <c r="M47" s="454"/>
    </row>
    <row r="48" spans="1:13" ht="11.25">
      <c r="A48" s="355">
        <v>44</v>
      </c>
      <c r="B48" s="455" t="s">
        <v>294</v>
      </c>
      <c r="C48" s="456">
        <v>49257</v>
      </c>
      <c r="D48" s="451">
        <v>875</v>
      </c>
      <c r="E48" s="452">
        <f t="shared" si="0"/>
        <v>1.7763972633331304</v>
      </c>
      <c r="H48" s="454"/>
      <c r="I48" s="454"/>
      <c r="J48" s="454"/>
      <c r="K48" s="454"/>
      <c r="M48" s="454"/>
    </row>
    <row r="49" spans="1:13" ht="11.25">
      <c r="A49" s="355">
        <v>45</v>
      </c>
      <c r="B49" s="455" t="s">
        <v>295</v>
      </c>
      <c r="C49" s="456">
        <v>25601</v>
      </c>
      <c r="D49" s="451">
        <v>1453</v>
      </c>
      <c r="E49" s="452">
        <f t="shared" si="0"/>
        <v>5.675559548455138</v>
      </c>
      <c r="H49" s="454"/>
      <c r="I49" s="454"/>
      <c r="J49" s="454"/>
      <c r="K49" s="454"/>
      <c r="M49" s="454"/>
    </row>
    <row r="50" spans="1:13" ht="11.25">
      <c r="A50" s="355">
        <v>46</v>
      </c>
      <c r="B50" s="455" t="s">
        <v>296</v>
      </c>
      <c r="C50" s="456">
        <v>4661</v>
      </c>
      <c r="D50" s="451">
        <v>20</v>
      </c>
      <c r="E50" s="452">
        <f t="shared" si="0"/>
        <v>0.42909246942716156</v>
      </c>
      <c r="H50" s="454"/>
      <c r="I50" s="454"/>
      <c r="J50" s="454"/>
      <c r="K50" s="454"/>
      <c r="M50" s="454"/>
    </row>
    <row r="51" spans="1:13" ht="11.25">
      <c r="A51" s="355">
        <v>47</v>
      </c>
      <c r="B51" s="455" t="s">
        <v>297</v>
      </c>
      <c r="C51" s="456">
        <v>10306</v>
      </c>
      <c r="D51" s="451">
        <v>114</v>
      </c>
      <c r="E51" s="452">
        <f t="shared" si="0"/>
        <v>1.1061517562584902</v>
      </c>
      <c r="H51" s="454"/>
      <c r="I51" s="454"/>
      <c r="J51" s="454"/>
      <c r="K51" s="454"/>
      <c r="M51" s="454"/>
    </row>
    <row r="52" spans="1:13" ht="11.25">
      <c r="A52" s="355">
        <v>48</v>
      </c>
      <c r="B52" s="455" t="s">
        <v>298</v>
      </c>
      <c r="C52" s="456">
        <v>2421</v>
      </c>
      <c r="D52" s="451">
        <v>40</v>
      </c>
      <c r="E52" s="452">
        <f t="shared" si="0"/>
        <v>1.6522098306484923</v>
      </c>
      <c r="H52" s="454"/>
      <c r="I52" s="454"/>
      <c r="J52" s="454"/>
      <c r="K52" s="454"/>
      <c r="M52" s="454"/>
    </row>
    <row r="53" spans="1:13" ht="11.25">
      <c r="A53" s="355">
        <v>49</v>
      </c>
      <c r="B53" s="455" t="s">
        <v>299</v>
      </c>
      <c r="C53" s="456">
        <v>31177</v>
      </c>
      <c r="D53" s="451">
        <v>659</v>
      </c>
      <c r="E53" s="452">
        <f t="shared" si="0"/>
        <v>2.1137376912467523</v>
      </c>
      <c r="H53" s="454"/>
      <c r="I53" s="454"/>
      <c r="J53" s="454"/>
      <c r="K53" s="454"/>
      <c r="M53" s="454"/>
    </row>
    <row r="54" spans="1:13" ht="11.25">
      <c r="A54" s="355">
        <v>50</v>
      </c>
      <c r="B54" s="455" t="s">
        <v>300</v>
      </c>
      <c r="C54" s="456">
        <v>16776</v>
      </c>
      <c r="D54" s="451">
        <v>272</v>
      </c>
      <c r="E54" s="452">
        <f t="shared" si="0"/>
        <v>1.6213638531235097</v>
      </c>
      <c r="H54" s="454"/>
      <c r="I54" s="454"/>
      <c r="J54" s="454"/>
      <c r="K54" s="454"/>
      <c r="M54" s="454"/>
    </row>
    <row r="55" spans="1:13" ht="11.25">
      <c r="A55" s="355">
        <v>51</v>
      </c>
      <c r="B55" s="455" t="s">
        <v>301</v>
      </c>
      <c r="C55" s="456">
        <v>20477</v>
      </c>
      <c r="D55" s="451">
        <v>311</v>
      </c>
      <c r="E55" s="452">
        <f t="shared" si="0"/>
        <v>1.5187771646237243</v>
      </c>
      <c r="H55" s="454"/>
      <c r="I55" s="454"/>
      <c r="J55" s="454"/>
      <c r="K55" s="454"/>
      <c r="M55" s="454"/>
    </row>
    <row r="56" spans="1:13" ht="11.25">
      <c r="A56" s="355">
        <v>52</v>
      </c>
      <c r="B56" s="455" t="s">
        <v>302</v>
      </c>
      <c r="C56" s="456">
        <v>5917</v>
      </c>
      <c r="D56" s="451">
        <v>0</v>
      </c>
      <c r="E56" s="452">
        <f t="shared" si="0"/>
        <v>0</v>
      </c>
      <c r="H56" s="454"/>
      <c r="I56" s="454"/>
      <c r="J56" s="454"/>
      <c r="K56" s="454"/>
      <c r="M56" s="454"/>
    </row>
    <row r="57" spans="1:13" ht="11.25">
      <c r="A57" s="355">
        <v>53</v>
      </c>
      <c r="B57" s="455" t="s">
        <v>303</v>
      </c>
      <c r="C57" s="456">
        <v>12053</v>
      </c>
      <c r="D57" s="451">
        <v>51</v>
      </c>
      <c r="E57" s="452">
        <f t="shared" si="0"/>
        <v>0.4231311706629055</v>
      </c>
      <c r="H57" s="454"/>
      <c r="I57" s="454"/>
      <c r="J57" s="454"/>
      <c r="K57" s="454"/>
      <c r="M57" s="454"/>
    </row>
    <row r="58" spans="1:13" ht="11.25">
      <c r="A58" s="355">
        <v>54</v>
      </c>
      <c r="B58" s="455" t="s">
        <v>304</v>
      </c>
      <c r="C58" s="456">
        <v>26020</v>
      </c>
      <c r="D58" s="451">
        <v>581</v>
      </c>
      <c r="E58" s="452">
        <f t="shared" si="0"/>
        <v>2.2328977709454265</v>
      </c>
      <c r="H58" s="454"/>
      <c r="I58" s="454"/>
      <c r="J58" s="454"/>
      <c r="K58" s="454"/>
      <c r="M58" s="454"/>
    </row>
    <row r="59" spans="1:13" ht="11.25">
      <c r="A59" s="355">
        <v>55</v>
      </c>
      <c r="B59" s="455" t="s">
        <v>305</v>
      </c>
      <c r="C59" s="456">
        <v>7048</v>
      </c>
      <c r="D59" s="451">
        <v>0</v>
      </c>
      <c r="E59" s="452">
        <f t="shared" si="0"/>
        <v>0</v>
      </c>
      <c r="H59" s="454"/>
      <c r="I59" s="454"/>
      <c r="J59" s="454"/>
      <c r="K59" s="454"/>
      <c r="M59" s="454"/>
    </row>
    <row r="60" spans="1:13" ht="11.25">
      <c r="A60" s="355">
        <v>56</v>
      </c>
      <c r="B60" s="455" t="s">
        <v>306</v>
      </c>
      <c r="C60" s="456">
        <v>24664</v>
      </c>
      <c r="D60" s="451">
        <v>153</v>
      </c>
      <c r="E60" s="452">
        <f t="shared" si="0"/>
        <v>0.6203373337658126</v>
      </c>
      <c r="H60" s="454"/>
      <c r="I60" s="454"/>
      <c r="J60" s="454"/>
      <c r="K60" s="454"/>
      <c r="M60" s="454"/>
    </row>
    <row r="61" spans="1:13" ht="11.25">
      <c r="A61" s="355">
        <v>57</v>
      </c>
      <c r="B61" s="455" t="s">
        <v>307</v>
      </c>
      <c r="C61" s="456">
        <v>35812</v>
      </c>
      <c r="D61" s="451">
        <v>400</v>
      </c>
      <c r="E61" s="452">
        <f t="shared" si="0"/>
        <v>1.1169440411035407</v>
      </c>
      <c r="H61" s="454"/>
      <c r="I61" s="454"/>
      <c r="J61" s="454"/>
      <c r="K61" s="454"/>
      <c r="M61" s="454"/>
    </row>
    <row r="62" spans="1:13" ht="11.25">
      <c r="A62" s="355">
        <v>58</v>
      </c>
      <c r="B62" s="455" t="s">
        <v>308</v>
      </c>
      <c r="C62" s="456">
        <v>6451</v>
      </c>
      <c r="D62" s="451">
        <v>48</v>
      </c>
      <c r="E62" s="452">
        <f t="shared" si="0"/>
        <v>0.7440706867152379</v>
      </c>
      <c r="H62" s="454"/>
      <c r="I62" s="454"/>
      <c r="J62" s="454"/>
      <c r="K62" s="454"/>
      <c r="M62" s="454"/>
    </row>
    <row r="63" spans="1:13" ht="11.25">
      <c r="A63" s="355">
        <v>59</v>
      </c>
      <c r="B63" s="455" t="s">
        <v>309</v>
      </c>
      <c r="C63" s="456">
        <v>105460</v>
      </c>
      <c r="D63" s="451">
        <v>1664</v>
      </c>
      <c r="E63" s="452">
        <f t="shared" si="0"/>
        <v>1.5778494215816425</v>
      </c>
      <c r="H63" s="454"/>
      <c r="I63" s="454"/>
      <c r="J63" s="454"/>
      <c r="K63" s="454"/>
      <c r="M63" s="454"/>
    </row>
    <row r="64" spans="1:13" ht="11.25">
      <c r="A64" s="355">
        <v>60</v>
      </c>
      <c r="B64" s="455" t="s">
        <v>310</v>
      </c>
      <c r="C64" s="456">
        <v>32921</v>
      </c>
      <c r="D64" s="451">
        <v>1084</v>
      </c>
      <c r="E64" s="452">
        <f t="shared" si="0"/>
        <v>3.292731083502931</v>
      </c>
      <c r="H64" s="454"/>
      <c r="I64" s="454"/>
      <c r="J64" s="454"/>
      <c r="K64" s="454"/>
      <c r="M64" s="454"/>
    </row>
    <row r="65" spans="1:13" ht="11.25">
      <c r="A65" s="355">
        <v>61</v>
      </c>
      <c r="B65" s="455" t="s">
        <v>311</v>
      </c>
      <c r="C65" s="456">
        <v>9959</v>
      </c>
      <c r="D65" s="451">
        <v>135</v>
      </c>
      <c r="E65" s="452">
        <f t="shared" si="0"/>
        <v>1.3555577869263984</v>
      </c>
      <c r="H65" s="454"/>
      <c r="I65" s="454"/>
      <c r="J65" s="454"/>
      <c r="K65" s="454"/>
      <c r="M65" s="454"/>
    </row>
    <row r="66" spans="1:13" ht="11.25">
      <c r="A66" s="355">
        <v>62</v>
      </c>
      <c r="B66" s="455" t="s">
        <v>312</v>
      </c>
      <c r="C66" s="456">
        <v>58711</v>
      </c>
      <c r="D66" s="451">
        <v>341</v>
      </c>
      <c r="E66" s="452">
        <f t="shared" si="0"/>
        <v>0.5808110916182657</v>
      </c>
      <c r="H66" s="454"/>
      <c r="I66" s="454"/>
      <c r="J66" s="454"/>
      <c r="K66" s="454"/>
      <c r="M66" s="454"/>
    </row>
    <row r="67" spans="1:13" ht="11.25">
      <c r="A67" s="355">
        <v>63</v>
      </c>
      <c r="B67" s="455" t="s">
        <v>313</v>
      </c>
      <c r="C67" s="456">
        <v>20290</v>
      </c>
      <c r="D67" s="451">
        <v>700</v>
      </c>
      <c r="E67" s="452">
        <f t="shared" si="0"/>
        <v>3.449975357318876</v>
      </c>
      <c r="H67" s="454"/>
      <c r="I67" s="454"/>
      <c r="J67" s="454"/>
      <c r="K67" s="454"/>
      <c r="M67" s="454"/>
    </row>
    <row r="68" spans="1:13" ht="11.25">
      <c r="A68" s="355">
        <v>64</v>
      </c>
      <c r="B68" s="455" t="s">
        <v>314</v>
      </c>
      <c r="C68" s="456">
        <v>19232</v>
      </c>
      <c r="D68" s="451">
        <v>594</v>
      </c>
      <c r="E68" s="452">
        <f t="shared" si="0"/>
        <v>3.0886023294509153</v>
      </c>
      <c r="H68" s="454"/>
      <c r="I68" s="454"/>
      <c r="J68" s="454"/>
      <c r="K68" s="454"/>
      <c r="M68" s="454"/>
    </row>
    <row r="69" spans="1:13" ht="11.25">
      <c r="A69" s="355">
        <v>65</v>
      </c>
      <c r="B69" s="455" t="s">
        <v>315</v>
      </c>
      <c r="C69" s="456">
        <v>6692</v>
      </c>
      <c r="D69" s="451">
        <v>20</v>
      </c>
      <c r="E69" s="452">
        <f aca="true" t="shared" si="1" ref="E69:E99">D69/C69*100</f>
        <v>0.2988643156007173</v>
      </c>
      <c r="H69" s="454"/>
      <c r="I69" s="454"/>
      <c r="J69" s="454"/>
      <c r="K69" s="454"/>
      <c r="M69" s="454"/>
    </row>
    <row r="70" spans="1:13" ht="11.25">
      <c r="A70" s="355">
        <v>66</v>
      </c>
      <c r="B70" s="455" t="s">
        <v>316</v>
      </c>
      <c r="C70" s="456">
        <v>14175</v>
      </c>
      <c r="D70" s="451">
        <v>330</v>
      </c>
      <c r="E70" s="452">
        <f t="shared" si="1"/>
        <v>2.328042328042328</v>
      </c>
      <c r="H70" s="454"/>
      <c r="I70" s="454"/>
      <c r="J70" s="454"/>
      <c r="K70" s="454"/>
      <c r="M70" s="454"/>
    </row>
    <row r="71" spans="1:13" ht="11.25">
      <c r="A71" s="355">
        <v>67</v>
      </c>
      <c r="B71" s="455" t="s">
        <v>317</v>
      </c>
      <c r="C71" s="456">
        <v>38110</v>
      </c>
      <c r="D71" s="451">
        <v>1653</v>
      </c>
      <c r="E71" s="452">
        <f t="shared" si="1"/>
        <v>4.337444240356861</v>
      </c>
      <c r="H71" s="454"/>
      <c r="I71" s="454"/>
      <c r="J71" s="454"/>
      <c r="K71" s="454"/>
      <c r="M71" s="454"/>
    </row>
    <row r="72" spans="1:13" ht="11.25">
      <c r="A72" s="355">
        <v>68</v>
      </c>
      <c r="B72" s="455" t="s">
        <v>318</v>
      </c>
      <c r="C72" s="456">
        <v>27018</v>
      </c>
      <c r="D72" s="451">
        <v>240</v>
      </c>
      <c r="E72" s="452">
        <f t="shared" si="1"/>
        <v>0.8882966910948257</v>
      </c>
      <c r="H72" s="454"/>
      <c r="I72" s="454"/>
      <c r="J72" s="454"/>
      <c r="K72" s="454"/>
      <c r="M72" s="454"/>
    </row>
    <row r="73" spans="1:13" ht="11.25">
      <c r="A73" s="355">
        <v>69</v>
      </c>
      <c r="B73" s="455" t="s">
        <v>319</v>
      </c>
      <c r="C73" s="456">
        <v>67618</v>
      </c>
      <c r="D73" s="451">
        <v>1069</v>
      </c>
      <c r="E73" s="452">
        <f t="shared" si="1"/>
        <v>1.5809399863941556</v>
      </c>
      <c r="H73" s="454"/>
      <c r="I73" s="454"/>
      <c r="J73" s="454"/>
      <c r="K73" s="454"/>
      <c r="M73" s="454"/>
    </row>
    <row r="74" spans="1:13" ht="11.25">
      <c r="A74" s="355">
        <v>70</v>
      </c>
      <c r="B74" s="455" t="s">
        <v>320</v>
      </c>
      <c r="C74" s="456">
        <v>8861</v>
      </c>
      <c r="D74" s="451">
        <v>63</v>
      </c>
      <c r="E74" s="452">
        <f t="shared" si="1"/>
        <v>0.7109807019523756</v>
      </c>
      <c r="H74" s="454"/>
      <c r="I74" s="454"/>
      <c r="J74" s="454"/>
      <c r="K74" s="454"/>
      <c r="M74" s="454"/>
    </row>
    <row r="75" spans="1:13" ht="11.25">
      <c r="A75" s="355">
        <v>71</v>
      </c>
      <c r="B75" s="455" t="s">
        <v>321</v>
      </c>
      <c r="C75" s="456">
        <v>17899</v>
      </c>
      <c r="D75" s="451">
        <v>554</v>
      </c>
      <c r="E75" s="452">
        <f t="shared" si="1"/>
        <v>3.0951449801664896</v>
      </c>
      <c r="H75" s="454"/>
      <c r="I75" s="454"/>
      <c r="J75" s="454"/>
      <c r="K75" s="454"/>
      <c r="M75" s="454"/>
    </row>
    <row r="76" spans="1:13" ht="11.25">
      <c r="A76" s="355">
        <v>72</v>
      </c>
      <c r="B76" s="455" t="s">
        <v>322</v>
      </c>
      <c r="C76" s="456">
        <v>21506</v>
      </c>
      <c r="D76" s="451">
        <v>352</v>
      </c>
      <c r="E76" s="452">
        <f t="shared" si="1"/>
        <v>1.636752534176509</v>
      </c>
      <c r="H76" s="454"/>
      <c r="I76" s="454"/>
      <c r="J76" s="454"/>
      <c r="K76" s="454"/>
      <c r="M76" s="454"/>
    </row>
    <row r="77" spans="1:13" ht="11.25">
      <c r="A77" s="355">
        <v>73</v>
      </c>
      <c r="B77" s="455" t="s">
        <v>323</v>
      </c>
      <c r="C77" s="456">
        <v>14872</v>
      </c>
      <c r="D77" s="451">
        <v>315</v>
      </c>
      <c r="E77" s="452">
        <f t="shared" si="1"/>
        <v>2.1180742334588487</v>
      </c>
      <c r="H77" s="454"/>
      <c r="I77" s="454"/>
      <c r="J77" s="454"/>
      <c r="K77" s="454"/>
      <c r="M77" s="454"/>
    </row>
    <row r="78" spans="1:13" ht="11.25">
      <c r="A78" s="355">
        <v>74</v>
      </c>
      <c r="B78" s="455" t="s">
        <v>324</v>
      </c>
      <c r="C78" s="456">
        <v>27510</v>
      </c>
      <c r="D78" s="451">
        <v>665</v>
      </c>
      <c r="E78" s="452">
        <f t="shared" si="1"/>
        <v>2.4173027989821882</v>
      </c>
      <c r="H78" s="454"/>
      <c r="I78" s="454"/>
      <c r="J78" s="454"/>
      <c r="K78" s="454"/>
      <c r="M78" s="454"/>
    </row>
    <row r="79" spans="1:13" ht="11.25">
      <c r="A79" s="355">
        <v>75</v>
      </c>
      <c r="B79" s="455" t="s">
        <v>325</v>
      </c>
      <c r="C79" s="456">
        <v>73496</v>
      </c>
      <c r="D79" s="451">
        <v>2209</v>
      </c>
      <c r="E79" s="452">
        <f t="shared" si="1"/>
        <v>3.005605747251551</v>
      </c>
      <c r="H79" s="454"/>
      <c r="I79" s="454"/>
      <c r="J79" s="454"/>
      <c r="K79" s="454"/>
      <c r="M79" s="454"/>
    </row>
    <row r="80" spans="1:13" ht="11.25">
      <c r="A80" s="355">
        <v>76</v>
      </c>
      <c r="B80" s="455" t="s">
        <v>326</v>
      </c>
      <c r="C80" s="456">
        <v>46354</v>
      </c>
      <c r="D80" s="451">
        <v>396</v>
      </c>
      <c r="E80" s="452">
        <f t="shared" si="1"/>
        <v>0.8542952064546749</v>
      </c>
      <c r="H80" s="454"/>
      <c r="I80" s="454"/>
      <c r="J80" s="454"/>
      <c r="K80" s="454"/>
      <c r="M80" s="454"/>
    </row>
    <row r="81" spans="1:13" ht="11.25">
      <c r="A81" s="355">
        <v>77</v>
      </c>
      <c r="B81" s="455" t="s">
        <v>327</v>
      </c>
      <c r="C81" s="456">
        <v>54985</v>
      </c>
      <c r="D81" s="451">
        <v>3437</v>
      </c>
      <c r="E81" s="452">
        <f t="shared" si="1"/>
        <v>6.250795671546785</v>
      </c>
      <c r="H81" s="454"/>
      <c r="I81" s="454"/>
      <c r="J81" s="454"/>
      <c r="K81" s="454"/>
      <c r="M81" s="454"/>
    </row>
    <row r="82" spans="1:13" ht="11.25">
      <c r="A82" s="355">
        <v>78</v>
      </c>
      <c r="B82" s="455" t="s">
        <v>328</v>
      </c>
      <c r="C82" s="456">
        <v>58757</v>
      </c>
      <c r="D82" s="451">
        <v>4494</v>
      </c>
      <c r="E82" s="452">
        <f t="shared" si="1"/>
        <v>7.648450397399459</v>
      </c>
      <c r="H82" s="454"/>
      <c r="I82" s="454"/>
      <c r="J82" s="454"/>
      <c r="K82" s="454"/>
      <c r="M82" s="454"/>
    </row>
    <row r="83" spans="1:13" ht="11.25">
      <c r="A83" s="355">
        <v>79</v>
      </c>
      <c r="B83" s="455" t="s">
        <v>329</v>
      </c>
      <c r="C83" s="456">
        <v>12743</v>
      </c>
      <c r="D83" s="451">
        <v>30</v>
      </c>
      <c r="E83" s="452">
        <f t="shared" si="1"/>
        <v>0.2354233696931649</v>
      </c>
      <c r="H83" s="454"/>
      <c r="I83" s="454"/>
      <c r="J83" s="454"/>
      <c r="K83" s="454"/>
      <c r="M83" s="454"/>
    </row>
    <row r="84" spans="1:13" ht="11.25">
      <c r="A84" s="355">
        <v>80</v>
      </c>
      <c r="B84" s="455" t="s">
        <v>330</v>
      </c>
      <c r="C84" s="456">
        <v>20973</v>
      </c>
      <c r="D84" s="451">
        <v>246</v>
      </c>
      <c r="E84" s="452">
        <f t="shared" si="1"/>
        <v>1.1729366328136175</v>
      </c>
      <c r="H84" s="454"/>
      <c r="I84" s="454"/>
      <c r="J84" s="454"/>
      <c r="K84" s="454"/>
      <c r="M84" s="454"/>
    </row>
    <row r="85" spans="1:13" ht="11.25">
      <c r="A85" s="355">
        <v>81</v>
      </c>
      <c r="B85" s="455" t="s">
        <v>331</v>
      </c>
      <c r="C85" s="456">
        <v>11822</v>
      </c>
      <c r="D85" s="451">
        <v>293</v>
      </c>
      <c r="E85" s="452">
        <f t="shared" si="1"/>
        <v>2.4784300456775505</v>
      </c>
      <c r="H85" s="454"/>
      <c r="I85" s="454"/>
      <c r="J85" s="454"/>
      <c r="K85" s="454"/>
      <c r="M85" s="454"/>
    </row>
    <row r="86" spans="1:13" ht="11.25">
      <c r="A86" s="355">
        <v>82</v>
      </c>
      <c r="B86" s="455" t="s">
        <v>332</v>
      </c>
      <c r="C86" s="456">
        <v>8476</v>
      </c>
      <c r="D86" s="451">
        <v>132</v>
      </c>
      <c r="E86" s="452">
        <f t="shared" si="1"/>
        <v>1.557338367154318</v>
      </c>
      <c r="H86" s="454"/>
      <c r="I86" s="454"/>
      <c r="J86" s="454"/>
      <c r="K86" s="454"/>
      <c r="M86" s="454"/>
    </row>
    <row r="87" spans="1:13" ht="11.25">
      <c r="A87" s="355">
        <v>83</v>
      </c>
      <c r="B87" s="455" t="s">
        <v>333</v>
      </c>
      <c r="C87" s="456">
        <v>30529</v>
      </c>
      <c r="D87" s="451">
        <v>765</v>
      </c>
      <c r="E87" s="452">
        <f t="shared" si="1"/>
        <v>2.5058141439287236</v>
      </c>
      <c r="H87" s="454"/>
      <c r="I87" s="454"/>
      <c r="J87" s="454"/>
      <c r="K87" s="454"/>
      <c r="M87" s="454"/>
    </row>
    <row r="88" spans="1:13" ht="11.25">
      <c r="A88" s="355">
        <v>84</v>
      </c>
      <c r="B88" s="455" t="s">
        <v>334</v>
      </c>
      <c r="C88" s="456">
        <v>19542</v>
      </c>
      <c r="D88" s="451">
        <v>128</v>
      </c>
      <c r="E88" s="452">
        <f t="shared" si="1"/>
        <v>0.6549994882816498</v>
      </c>
      <c r="H88" s="454"/>
      <c r="I88" s="454"/>
      <c r="J88" s="454"/>
      <c r="K88" s="454"/>
      <c r="M88" s="454"/>
    </row>
    <row r="89" spans="1:13" ht="11.25">
      <c r="A89" s="355">
        <v>85</v>
      </c>
      <c r="B89" s="455" t="s">
        <v>335</v>
      </c>
      <c r="C89" s="456">
        <v>22810</v>
      </c>
      <c r="D89" s="451">
        <v>0</v>
      </c>
      <c r="E89" s="452">
        <f t="shared" si="1"/>
        <v>0</v>
      </c>
      <c r="H89" s="454"/>
      <c r="I89" s="454"/>
      <c r="J89" s="454"/>
      <c r="K89" s="454"/>
      <c r="M89" s="454"/>
    </row>
    <row r="90" spans="1:13" ht="11.25">
      <c r="A90" s="355">
        <v>86</v>
      </c>
      <c r="B90" s="455" t="s">
        <v>336</v>
      </c>
      <c r="C90" s="456">
        <v>14502</v>
      </c>
      <c r="D90" s="451">
        <v>276</v>
      </c>
      <c r="E90" s="452">
        <f t="shared" si="1"/>
        <v>1.9031857674803476</v>
      </c>
      <c r="H90" s="454"/>
      <c r="I90" s="454"/>
      <c r="J90" s="454"/>
      <c r="K90" s="454"/>
      <c r="M90" s="454"/>
    </row>
    <row r="91" spans="1:13" ht="11.25">
      <c r="A91" s="355">
        <v>87</v>
      </c>
      <c r="B91" s="455" t="s">
        <v>337</v>
      </c>
      <c r="C91" s="456">
        <v>11465</v>
      </c>
      <c r="D91" s="451">
        <v>173</v>
      </c>
      <c r="E91" s="452">
        <f t="shared" si="1"/>
        <v>1.5089402529437417</v>
      </c>
      <c r="H91" s="454"/>
      <c r="I91" s="454"/>
      <c r="J91" s="454"/>
      <c r="K91" s="454"/>
      <c r="M91" s="454"/>
    </row>
    <row r="92" spans="1:13" ht="11.25">
      <c r="A92" s="355">
        <v>88</v>
      </c>
      <c r="B92" s="455" t="s">
        <v>338</v>
      </c>
      <c r="C92" s="456">
        <v>12920</v>
      </c>
      <c r="D92" s="451">
        <v>160</v>
      </c>
      <c r="E92" s="452">
        <f t="shared" si="1"/>
        <v>1.238390092879257</v>
      </c>
      <c r="H92" s="454"/>
      <c r="I92" s="454"/>
      <c r="J92" s="454"/>
      <c r="K92" s="454"/>
      <c r="M92" s="454"/>
    </row>
    <row r="93" spans="1:13" ht="11.25">
      <c r="A93" s="355">
        <v>89</v>
      </c>
      <c r="B93" s="455" t="s">
        <v>339</v>
      </c>
      <c r="C93" s="456">
        <v>11877</v>
      </c>
      <c r="D93" s="451">
        <v>80</v>
      </c>
      <c r="E93" s="452">
        <f t="shared" si="1"/>
        <v>0.6735707670287109</v>
      </c>
      <c r="H93" s="454"/>
      <c r="I93" s="454"/>
      <c r="J93" s="454"/>
      <c r="K93" s="454"/>
      <c r="M93" s="454"/>
    </row>
    <row r="94" spans="1:13" ht="11.25">
      <c r="A94" s="355">
        <v>90</v>
      </c>
      <c r="B94" s="455" t="s">
        <v>340</v>
      </c>
      <c r="C94" s="456">
        <v>5628</v>
      </c>
      <c r="D94" s="451">
        <v>161</v>
      </c>
      <c r="E94" s="452">
        <f t="shared" si="1"/>
        <v>2.8606965174129355</v>
      </c>
      <c r="H94" s="454"/>
      <c r="I94" s="454"/>
      <c r="J94" s="454"/>
      <c r="K94" s="454"/>
      <c r="M94" s="454"/>
    </row>
    <row r="95" spans="1:13" ht="11.25">
      <c r="A95" s="355">
        <v>91</v>
      </c>
      <c r="B95" s="455" t="s">
        <v>341</v>
      </c>
      <c r="C95" s="456">
        <v>52104</v>
      </c>
      <c r="D95" s="451">
        <v>5129</v>
      </c>
      <c r="E95" s="452">
        <f t="shared" si="1"/>
        <v>9.843773990480576</v>
      </c>
      <c r="H95" s="454"/>
      <c r="I95" s="454"/>
      <c r="J95" s="454"/>
      <c r="K95" s="454"/>
      <c r="M95" s="454"/>
    </row>
    <row r="96" spans="1:13" ht="11.25">
      <c r="A96" s="355">
        <v>92</v>
      </c>
      <c r="B96" s="455" t="s">
        <v>342</v>
      </c>
      <c r="C96" s="456">
        <v>67318</v>
      </c>
      <c r="D96" s="451">
        <v>2437</v>
      </c>
      <c r="E96" s="452">
        <f t="shared" si="1"/>
        <v>3.620131317032592</v>
      </c>
      <c r="H96" s="454"/>
      <c r="I96" s="454"/>
      <c r="J96" s="454"/>
      <c r="K96" s="454"/>
      <c r="M96" s="454"/>
    </row>
    <row r="97" spans="1:13" ht="11.25">
      <c r="A97" s="355">
        <v>93</v>
      </c>
      <c r="B97" s="455" t="s">
        <v>343</v>
      </c>
      <c r="C97" s="456">
        <v>77005</v>
      </c>
      <c r="D97" s="451">
        <v>1696</v>
      </c>
      <c r="E97" s="452">
        <f t="shared" si="1"/>
        <v>2.202454386078826</v>
      </c>
      <c r="H97" s="454"/>
      <c r="I97" s="454"/>
      <c r="J97" s="454"/>
      <c r="K97" s="454"/>
      <c r="M97" s="454"/>
    </row>
    <row r="98" spans="1:13" ht="11.25">
      <c r="A98" s="355">
        <v>94</v>
      </c>
      <c r="B98" s="455" t="s">
        <v>344</v>
      </c>
      <c r="C98" s="456">
        <v>55784</v>
      </c>
      <c r="D98" s="451">
        <v>1684</v>
      </c>
      <c r="E98" s="452">
        <f t="shared" si="1"/>
        <v>3.0187867488885702</v>
      </c>
      <c r="H98" s="454"/>
      <c r="I98" s="454"/>
      <c r="J98" s="454"/>
      <c r="K98" s="454"/>
      <c r="M98" s="454"/>
    </row>
    <row r="99" spans="1:13" ht="11.25">
      <c r="A99" s="360">
        <v>95</v>
      </c>
      <c r="B99" s="457" t="s">
        <v>345</v>
      </c>
      <c r="C99" s="458">
        <v>52943</v>
      </c>
      <c r="D99" s="451">
        <v>4105</v>
      </c>
      <c r="E99" s="452">
        <f t="shared" si="1"/>
        <v>7.753621819692877</v>
      </c>
      <c r="H99" s="454"/>
      <c r="I99" s="454"/>
      <c r="J99" s="454"/>
      <c r="K99" s="454"/>
      <c r="M99" s="454"/>
    </row>
    <row r="100" spans="1:13" ht="11.25">
      <c r="A100" s="372"/>
      <c r="B100" s="7"/>
      <c r="C100" s="454"/>
      <c r="D100" s="43"/>
      <c r="E100" s="459"/>
      <c r="I100" s="454"/>
      <c r="M100" s="454"/>
    </row>
    <row r="101" spans="1:13" ht="11.25">
      <c r="A101" s="372"/>
      <c r="B101" s="7"/>
      <c r="C101" s="454"/>
      <c r="D101" s="43"/>
      <c r="E101" s="459"/>
      <c r="H101" s="454"/>
      <c r="I101" s="454"/>
      <c r="J101" s="454"/>
      <c r="M101" s="454"/>
    </row>
    <row r="102" spans="1:13" ht="11.25">
      <c r="A102" s="372"/>
      <c r="B102" s="7"/>
      <c r="C102" s="454"/>
      <c r="D102" s="43"/>
      <c r="E102" s="7"/>
      <c r="I102" s="454"/>
      <c r="M102" s="454"/>
    </row>
    <row r="103" spans="1:13" ht="11.25">
      <c r="A103" s="372"/>
      <c r="B103" s="7"/>
      <c r="C103" s="454"/>
      <c r="D103" s="43"/>
      <c r="E103" s="7"/>
      <c r="I103" s="454"/>
      <c r="M103" s="454"/>
    </row>
    <row r="105" ht="11.25">
      <c r="D105" s="454"/>
    </row>
    <row r="106" spans="3:4" ht="11.25">
      <c r="C106" s="7"/>
      <c r="D106" s="454"/>
    </row>
    <row r="107" ht="11.25">
      <c r="D107" s="454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20.57421875" style="2" customWidth="1"/>
    <col min="3" max="3" width="13.140625" style="2" customWidth="1"/>
    <col min="4" max="4" width="13.421875" style="2" customWidth="1"/>
    <col min="5" max="5" width="15.00390625" style="2" customWidth="1"/>
    <col min="6" max="6" width="5.00390625" style="2" customWidth="1"/>
    <col min="7" max="7" width="6.57421875" style="2" customWidth="1"/>
    <col min="8" max="8" width="10.57421875" style="2" customWidth="1"/>
    <col min="9" max="16384" width="11.421875" style="2" customWidth="1"/>
  </cols>
  <sheetData>
    <row r="1" s="46" customFormat="1" ht="11.25">
      <c r="A1" s="46" t="s">
        <v>346</v>
      </c>
    </row>
    <row r="3" spans="3:7" ht="63" customHeight="1">
      <c r="C3" s="460" t="s">
        <v>247</v>
      </c>
      <c r="D3" s="460" t="s">
        <v>347</v>
      </c>
      <c r="E3" s="460" t="s">
        <v>348</v>
      </c>
      <c r="G3" s="461"/>
    </row>
    <row r="4" spans="1:17" ht="11.25">
      <c r="A4" s="426">
        <v>1</v>
      </c>
      <c r="B4" s="462" t="s">
        <v>250</v>
      </c>
      <c r="C4" s="450">
        <v>22735</v>
      </c>
      <c r="D4" s="451">
        <v>13018.283384671136</v>
      </c>
      <c r="E4" s="452">
        <f>D4/C4*100</f>
        <v>57.260978159978606</v>
      </c>
      <c r="G4" s="463"/>
      <c r="H4" s="464"/>
      <c r="J4" s="454"/>
      <c r="K4" s="454"/>
      <c r="L4" s="465"/>
      <c r="M4" s="454"/>
      <c r="Q4" s="454"/>
    </row>
    <row r="5" spans="1:17" ht="11.25">
      <c r="A5" s="355">
        <v>2</v>
      </c>
      <c r="B5" s="7" t="s">
        <v>251</v>
      </c>
      <c r="C5" s="456">
        <v>20622</v>
      </c>
      <c r="D5" s="451">
        <v>6692.232537097358</v>
      </c>
      <c r="E5" s="452">
        <f aca="true" t="shared" si="0" ref="E5:E68">D5/C5*100</f>
        <v>32.451908336230034</v>
      </c>
      <c r="G5" s="463"/>
      <c r="H5" s="464"/>
      <c r="J5" s="454"/>
      <c r="K5" s="454"/>
      <c r="L5" s="465"/>
      <c r="M5" s="454"/>
      <c r="Q5" s="454"/>
    </row>
    <row r="6" spans="1:17" ht="11.25">
      <c r="A6" s="355">
        <v>3</v>
      </c>
      <c r="B6" s="7" t="s">
        <v>252</v>
      </c>
      <c r="C6" s="456">
        <v>10214</v>
      </c>
      <c r="D6" s="451">
        <v>4779.059488898199</v>
      </c>
      <c r="E6" s="452">
        <f t="shared" si="0"/>
        <v>46.78930378792049</v>
      </c>
      <c r="G6" s="463"/>
      <c r="H6" s="464"/>
      <c r="J6" s="454"/>
      <c r="K6" s="454"/>
      <c r="L6" s="465"/>
      <c r="M6" s="454"/>
      <c r="Q6" s="454"/>
    </row>
    <row r="7" spans="1:17" ht="11.25">
      <c r="A7" s="355">
        <v>4</v>
      </c>
      <c r="B7" s="7" t="s">
        <v>253</v>
      </c>
      <c r="C7" s="456">
        <v>4812</v>
      </c>
      <c r="D7" s="451">
        <v>685.3061224489796</v>
      </c>
      <c r="E7" s="452">
        <f t="shared" si="0"/>
        <v>14.241606867185777</v>
      </c>
      <c r="G7" s="463"/>
      <c r="H7" s="464"/>
      <c r="J7" s="454"/>
      <c r="K7" s="454"/>
      <c r="L7" s="465"/>
      <c r="M7" s="454"/>
      <c r="Q7" s="454"/>
    </row>
    <row r="8" spans="1:17" ht="11.25">
      <c r="A8" s="355">
        <v>5</v>
      </c>
      <c r="B8" s="7" t="s">
        <v>254</v>
      </c>
      <c r="C8" s="456">
        <v>4128</v>
      </c>
      <c r="D8" s="451">
        <v>804.3465160075328</v>
      </c>
      <c r="E8" s="452">
        <f t="shared" si="0"/>
        <v>19.48513846917473</v>
      </c>
      <c r="G8" s="463"/>
      <c r="H8" s="464"/>
      <c r="J8" s="454"/>
      <c r="K8" s="454"/>
      <c r="L8" s="465"/>
      <c r="M8" s="454"/>
      <c r="Q8" s="454"/>
    </row>
    <row r="9" spans="1:17" ht="11.25">
      <c r="A9" s="355">
        <v>6</v>
      </c>
      <c r="B9" s="7" t="s">
        <v>255</v>
      </c>
      <c r="C9" s="456">
        <v>33554</v>
      </c>
      <c r="D9" s="451">
        <v>4400.849254742548</v>
      </c>
      <c r="E9" s="452">
        <f t="shared" si="0"/>
        <v>13.11572168666194</v>
      </c>
      <c r="G9" s="463"/>
      <c r="H9" s="464"/>
      <c r="J9" s="454"/>
      <c r="K9" s="454"/>
      <c r="L9" s="465"/>
      <c r="M9" s="454"/>
      <c r="Q9" s="454"/>
    </row>
    <row r="10" spans="1:17" ht="11.25">
      <c r="A10" s="355">
        <v>7</v>
      </c>
      <c r="B10" s="7" t="s">
        <v>256</v>
      </c>
      <c r="C10" s="456">
        <v>10764</v>
      </c>
      <c r="D10" s="451">
        <v>3010.3409795412276</v>
      </c>
      <c r="E10" s="452">
        <f t="shared" si="0"/>
        <v>27.96675008864017</v>
      </c>
      <c r="G10" s="463"/>
      <c r="H10" s="464"/>
      <c r="J10" s="454"/>
      <c r="K10" s="454"/>
      <c r="L10" s="465"/>
      <c r="M10" s="454"/>
      <c r="Q10" s="454"/>
    </row>
    <row r="11" spans="1:17" ht="11.25">
      <c r="A11" s="355">
        <v>8</v>
      </c>
      <c r="B11" s="7" t="s">
        <v>257</v>
      </c>
      <c r="C11" s="456">
        <v>10304</v>
      </c>
      <c r="D11" s="451">
        <v>2680.2434336963483</v>
      </c>
      <c r="E11" s="452">
        <f t="shared" si="0"/>
        <v>26.011679286649343</v>
      </c>
      <c r="G11" s="463"/>
      <c r="H11" s="464"/>
      <c r="J11" s="454"/>
      <c r="K11" s="454"/>
      <c r="L11" s="465"/>
      <c r="M11" s="454"/>
      <c r="Q11" s="454"/>
    </row>
    <row r="12" spans="1:17" ht="11.25">
      <c r="A12" s="355">
        <v>9</v>
      </c>
      <c r="B12" s="7" t="s">
        <v>258</v>
      </c>
      <c r="C12" s="456">
        <v>4708</v>
      </c>
      <c r="D12" s="451">
        <v>1013.3780332056193</v>
      </c>
      <c r="E12" s="452">
        <f t="shared" si="0"/>
        <v>21.524597136907804</v>
      </c>
      <c r="G12" s="463"/>
      <c r="H12" s="464"/>
      <c r="J12" s="454"/>
      <c r="K12" s="454"/>
      <c r="L12" s="465"/>
      <c r="M12" s="454"/>
      <c r="Q12" s="454"/>
    </row>
    <row r="13" spans="1:17" ht="11.25">
      <c r="A13" s="355">
        <v>10</v>
      </c>
      <c r="B13" s="7" t="s">
        <v>259</v>
      </c>
      <c r="C13" s="456">
        <v>11182</v>
      </c>
      <c r="D13" s="451">
        <v>2746.6812021213905</v>
      </c>
      <c r="E13" s="452">
        <f t="shared" si="0"/>
        <v>24.563416223586035</v>
      </c>
      <c r="G13" s="463"/>
      <c r="H13" s="464"/>
      <c r="J13" s="454"/>
      <c r="K13" s="454"/>
      <c r="L13" s="465"/>
      <c r="M13" s="454"/>
      <c r="Q13" s="454"/>
    </row>
    <row r="14" spans="1:17" ht="11.25">
      <c r="A14" s="355">
        <v>11</v>
      </c>
      <c r="B14" s="7" t="s">
        <v>260</v>
      </c>
      <c r="C14" s="456">
        <v>10857</v>
      </c>
      <c r="D14" s="451">
        <v>1892.4700973574409</v>
      </c>
      <c r="E14" s="452">
        <f t="shared" si="0"/>
        <v>17.430874987173627</v>
      </c>
      <c r="G14" s="463"/>
      <c r="H14" s="464"/>
      <c r="J14" s="454"/>
      <c r="K14" s="454"/>
      <c r="L14" s="465"/>
      <c r="M14" s="454"/>
      <c r="Q14" s="454"/>
    </row>
    <row r="15" spans="1:17" ht="11.25">
      <c r="A15" s="355">
        <v>12</v>
      </c>
      <c r="B15" s="7" t="s">
        <v>261</v>
      </c>
      <c r="C15" s="456">
        <v>8605</v>
      </c>
      <c r="D15" s="451">
        <v>2804.142309797482</v>
      </c>
      <c r="E15" s="452">
        <f t="shared" si="0"/>
        <v>32.5873597884658</v>
      </c>
      <c r="G15" s="463"/>
      <c r="H15" s="464"/>
      <c r="J15" s="454"/>
      <c r="K15" s="454"/>
      <c r="L15" s="465"/>
      <c r="M15" s="454"/>
      <c r="Q15" s="454"/>
    </row>
    <row r="16" spans="1:17" ht="11.25">
      <c r="A16" s="355">
        <v>13</v>
      </c>
      <c r="B16" s="7" t="s">
        <v>262</v>
      </c>
      <c r="C16" s="456">
        <v>69545</v>
      </c>
      <c r="D16" s="451">
        <v>8756.294818152559</v>
      </c>
      <c r="E16" s="452">
        <f t="shared" si="0"/>
        <v>12.590833011938399</v>
      </c>
      <c r="G16" s="463"/>
      <c r="H16" s="464"/>
      <c r="J16" s="454"/>
      <c r="K16" s="454"/>
      <c r="L16" s="465"/>
      <c r="M16" s="454"/>
      <c r="Q16" s="454"/>
    </row>
    <row r="17" spans="1:17" ht="11.25">
      <c r="A17" s="355">
        <v>14</v>
      </c>
      <c r="B17" s="7" t="s">
        <v>263</v>
      </c>
      <c r="C17" s="456">
        <v>25059</v>
      </c>
      <c r="D17" s="451">
        <v>12087.298220384686</v>
      </c>
      <c r="E17" s="452">
        <f t="shared" si="0"/>
        <v>48.2353574379851</v>
      </c>
      <c r="G17" s="463"/>
      <c r="H17" s="464"/>
      <c r="J17" s="454"/>
      <c r="K17" s="454"/>
      <c r="L17" s="465"/>
      <c r="M17" s="454"/>
      <c r="Q17" s="454"/>
    </row>
    <row r="18" spans="1:17" ht="11.25">
      <c r="A18" s="355">
        <v>15</v>
      </c>
      <c r="B18" s="7" t="s">
        <v>264</v>
      </c>
      <c r="C18" s="456">
        <v>4408</v>
      </c>
      <c r="D18" s="451">
        <v>1850.0068493150686</v>
      </c>
      <c r="E18" s="452">
        <f t="shared" si="0"/>
        <v>41.96930238918032</v>
      </c>
      <c r="G18" s="463"/>
      <c r="H18" s="464"/>
      <c r="J18" s="454"/>
      <c r="K18" s="454"/>
      <c r="L18" s="465"/>
      <c r="M18" s="454"/>
      <c r="Q18" s="454"/>
    </row>
    <row r="19" spans="1:17" ht="11.25">
      <c r="A19" s="355">
        <v>16</v>
      </c>
      <c r="B19" s="7" t="s">
        <v>265</v>
      </c>
      <c r="C19" s="456">
        <v>10959</v>
      </c>
      <c r="D19" s="451">
        <v>3666.6652519893896</v>
      </c>
      <c r="E19" s="452">
        <f t="shared" si="0"/>
        <v>33.458027666661096</v>
      </c>
      <c r="G19" s="463"/>
      <c r="H19" s="464"/>
      <c r="J19" s="454"/>
      <c r="K19" s="454"/>
      <c r="L19" s="465"/>
      <c r="M19" s="454"/>
      <c r="Q19" s="454"/>
    </row>
    <row r="20" spans="1:17" ht="11.25">
      <c r="A20" s="355">
        <v>17</v>
      </c>
      <c r="B20" s="7" t="s">
        <v>266</v>
      </c>
      <c r="C20" s="456">
        <v>18386</v>
      </c>
      <c r="D20" s="451">
        <v>7479.204775499611</v>
      </c>
      <c r="E20" s="452">
        <f t="shared" si="0"/>
        <v>40.67880330414234</v>
      </c>
      <c r="G20" s="463"/>
      <c r="H20" s="464"/>
      <c r="J20" s="454"/>
      <c r="K20" s="454"/>
      <c r="L20" s="465"/>
      <c r="M20" s="454"/>
      <c r="Q20" s="454"/>
    </row>
    <row r="21" spans="1:17" ht="11.25">
      <c r="A21" s="355">
        <v>18</v>
      </c>
      <c r="B21" s="7" t="s">
        <v>267</v>
      </c>
      <c r="C21" s="456">
        <v>9955</v>
      </c>
      <c r="D21" s="451">
        <v>5396.060928090684</v>
      </c>
      <c r="E21" s="452">
        <f t="shared" si="0"/>
        <v>54.20452966439663</v>
      </c>
      <c r="G21" s="463"/>
      <c r="H21" s="464"/>
      <c r="J21" s="454"/>
      <c r="K21" s="454"/>
      <c r="L21" s="465"/>
      <c r="M21" s="454"/>
      <c r="Q21" s="454"/>
    </row>
    <row r="22" spans="1:17" ht="11.25">
      <c r="A22" s="355">
        <v>19</v>
      </c>
      <c r="B22" s="7" t="s">
        <v>268</v>
      </c>
      <c r="C22" s="456">
        <v>7105</v>
      </c>
      <c r="D22" s="451">
        <v>2465.301871440195</v>
      </c>
      <c r="E22" s="452">
        <f t="shared" si="0"/>
        <v>34.6981262693905</v>
      </c>
      <c r="G22" s="463"/>
      <c r="H22" s="464"/>
      <c r="J22" s="454"/>
      <c r="K22" s="454"/>
      <c r="L22" s="465"/>
      <c r="M22" s="454"/>
      <c r="Q22" s="454"/>
    </row>
    <row r="23" spans="1:17" ht="11.25">
      <c r="A23" s="355" t="s">
        <v>88</v>
      </c>
      <c r="B23" s="7" t="s">
        <v>269</v>
      </c>
      <c r="C23" s="456">
        <v>4065</v>
      </c>
      <c r="D23" s="451">
        <v>254.21052631578948</v>
      </c>
      <c r="E23" s="452">
        <f t="shared" si="0"/>
        <v>6.25364148378326</v>
      </c>
      <c r="G23" s="463"/>
      <c r="H23" s="464"/>
      <c r="J23" s="454"/>
      <c r="K23" s="454"/>
      <c r="L23" s="465"/>
      <c r="M23" s="454"/>
      <c r="Q23" s="454"/>
    </row>
    <row r="24" spans="1:17" ht="11.25">
      <c r="A24" s="355" t="s">
        <v>90</v>
      </c>
      <c r="B24" s="7" t="s">
        <v>270</v>
      </c>
      <c r="C24" s="456">
        <v>4648</v>
      </c>
      <c r="D24" s="451">
        <v>497.6676646706587</v>
      </c>
      <c r="E24" s="452">
        <f t="shared" si="0"/>
        <v>10.707135642656167</v>
      </c>
      <c r="G24" s="463"/>
      <c r="H24" s="464"/>
      <c r="J24" s="454"/>
      <c r="K24" s="454"/>
      <c r="L24" s="465"/>
      <c r="M24" s="454"/>
      <c r="Q24" s="454"/>
    </row>
    <row r="25" spans="1:17" ht="11.25">
      <c r="A25" s="355">
        <v>21</v>
      </c>
      <c r="B25" s="7" t="s">
        <v>271</v>
      </c>
      <c r="C25" s="456">
        <v>17862</v>
      </c>
      <c r="D25" s="451">
        <v>9476.485017889088</v>
      </c>
      <c r="E25" s="452">
        <f t="shared" si="0"/>
        <v>53.05388544333831</v>
      </c>
      <c r="G25" s="463"/>
      <c r="H25" s="464"/>
      <c r="J25" s="454"/>
      <c r="K25" s="454"/>
      <c r="L25" s="465"/>
      <c r="M25" s="454"/>
      <c r="Q25" s="454"/>
    </row>
    <row r="26" spans="1:17" ht="11.25">
      <c r="A26" s="355">
        <v>22</v>
      </c>
      <c r="B26" s="7" t="s">
        <v>272</v>
      </c>
      <c r="C26" s="456">
        <v>19869</v>
      </c>
      <c r="D26" s="451">
        <v>8692.979876796715</v>
      </c>
      <c r="E26" s="452">
        <f t="shared" si="0"/>
        <v>43.75147152245566</v>
      </c>
      <c r="G26" s="463"/>
      <c r="H26" s="464"/>
      <c r="J26" s="454"/>
      <c r="K26" s="454"/>
      <c r="L26" s="465"/>
      <c r="M26" s="454"/>
      <c r="Q26" s="454"/>
    </row>
    <row r="27" spans="1:17" ht="11.25">
      <c r="A27" s="355">
        <v>23</v>
      </c>
      <c r="B27" s="7" t="s">
        <v>273</v>
      </c>
      <c r="C27" s="456">
        <v>3150</v>
      </c>
      <c r="D27" s="451">
        <v>1028.7136431784106</v>
      </c>
      <c r="E27" s="452">
        <f t="shared" si="0"/>
        <v>32.657575973917794</v>
      </c>
      <c r="G27" s="463"/>
      <c r="H27" s="464"/>
      <c r="J27" s="454"/>
      <c r="K27" s="454"/>
      <c r="L27" s="465"/>
      <c r="M27" s="454"/>
      <c r="Q27" s="454"/>
    </row>
    <row r="28" spans="1:17" ht="11.25">
      <c r="A28" s="355">
        <v>24</v>
      </c>
      <c r="B28" s="7" t="s">
        <v>274</v>
      </c>
      <c r="C28" s="456">
        <v>11486</v>
      </c>
      <c r="D28" s="451">
        <v>3223.1731343283586</v>
      </c>
      <c r="E28" s="452">
        <f t="shared" si="0"/>
        <v>28.0617546084656</v>
      </c>
      <c r="G28" s="463"/>
      <c r="H28" s="464"/>
      <c r="J28" s="454"/>
      <c r="K28" s="454"/>
      <c r="L28" s="465"/>
      <c r="M28" s="454"/>
      <c r="Q28" s="454"/>
    </row>
    <row r="29" spans="1:17" ht="11.25">
      <c r="A29" s="355">
        <v>25</v>
      </c>
      <c r="B29" s="7" t="s">
        <v>275</v>
      </c>
      <c r="C29" s="456">
        <v>20236</v>
      </c>
      <c r="D29" s="451">
        <v>11899.991411249579</v>
      </c>
      <c r="E29" s="452">
        <f t="shared" si="0"/>
        <v>58.80604571678978</v>
      </c>
      <c r="G29" s="463"/>
      <c r="H29" s="464"/>
      <c r="J29" s="454"/>
      <c r="K29" s="454"/>
      <c r="L29" s="465"/>
      <c r="M29" s="454"/>
      <c r="Q29" s="454"/>
    </row>
    <row r="30" spans="1:17" ht="11.25">
      <c r="A30" s="355">
        <v>26</v>
      </c>
      <c r="B30" s="7" t="s">
        <v>276</v>
      </c>
      <c r="C30" s="456">
        <v>17435</v>
      </c>
      <c r="D30" s="451">
        <v>5898.741116751268</v>
      </c>
      <c r="E30" s="452">
        <f t="shared" si="0"/>
        <v>33.83275662031126</v>
      </c>
      <c r="G30" s="463"/>
      <c r="H30" s="464"/>
      <c r="J30" s="454"/>
      <c r="K30" s="454"/>
      <c r="L30" s="465"/>
      <c r="M30" s="454"/>
      <c r="Q30" s="454"/>
    </row>
    <row r="31" spans="1:17" ht="11.25">
      <c r="A31" s="355">
        <v>27</v>
      </c>
      <c r="B31" s="7" t="s">
        <v>277</v>
      </c>
      <c r="C31" s="456">
        <v>23017</v>
      </c>
      <c r="D31" s="451">
        <v>7330.719643219137</v>
      </c>
      <c r="E31" s="452">
        <f t="shared" si="0"/>
        <v>31.849153422336258</v>
      </c>
      <c r="G31" s="463"/>
      <c r="H31" s="464"/>
      <c r="J31" s="454"/>
      <c r="K31" s="454"/>
      <c r="L31" s="465"/>
      <c r="M31" s="454"/>
      <c r="Q31" s="454"/>
    </row>
    <row r="32" spans="1:17" ht="11.25">
      <c r="A32" s="355">
        <v>28</v>
      </c>
      <c r="B32" s="7" t="s">
        <v>278</v>
      </c>
      <c r="C32" s="456">
        <v>16949</v>
      </c>
      <c r="D32" s="451">
        <v>7420.750547730829</v>
      </c>
      <c r="E32" s="452">
        <f t="shared" si="0"/>
        <v>43.782822277012386</v>
      </c>
      <c r="G32" s="463"/>
      <c r="H32" s="464"/>
      <c r="J32" s="454"/>
      <c r="K32" s="454"/>
      <c r="L32" s="465"/>
      <c r="M32" s="454"/>
      <c r="Q32" s="454"/>
    </row>
    <row r="33" spans="1:17" ht="11.25">
      <c r="A33" s="355">
        <v>29</v>
      </c>
      <c r="B33" s="7" t="s">
        <v>279</v>
      </c>
      <c r="C33" s="456">
        <v>30980</v>
      </c>
      <c r="D33" s="451">
        <v>11214.582255083178</v>
      </c>
      <c r="E33" s="452">
        <f t="shared" si="0"/>
        <v>36.199426259145184</v>
      </c>
      <c r="G33" s="463"/>
      <c r="H33" s="464"/>
      <c r="J33" s="454"/>
      <c r="K33" s="454"/>
      <c r="L33" s="465"/>
      <c r="M33" s="454"/>
      <c r="Q33" s="454"/>
    </row>
    <row r="34" spans="1:17" ht="11.25">
      <c r="A34" s="355">
        <v>30</v>
      </c>
      <c r="B34" s="7" t="s">
        <v>280</v>
      </c>
      <c r="C34" s="456">
        <v>24203</v>
      </c>
      <c r="D34" s="451">
        <v>3986.540990793512</v>
      </c>
      <c r="E34" s="452">
        <f t="shared" si="0"/>
        <v>16.471267986586422</v>
      </c>
      <c r="G34" s="463"/>
      <c r="H34" s="464"/>
      <c r="J34" s="454"/>
      <c r="K34" s="454"/>
      <c r="L34" s="465"/>
      <c r="M34" s="454"/>
      <c r="Q34" s="454"/>
    </row>
    <row r="35" spans="1:17" ht="11.25">
      <c r="A35" s="355">
        <v>31</v>
      </c>
      <c r="B35" s="7" t="s">
        <v>281</v>
      </c>
      <c r="C35" s="456">
        <v>42411</v>
      </c>
      <c r="D35" s="451">
        <v>9362.697523951723</v>
      </c>
      <c r="E35" s="452">
        <f t="shared" si="0"/>
        <v>22.076106491126648</v>
      </c>
      <c r="G35" s="463"/>
      <c r="H35" s="464"/>
      <c r="J35" s="454"/>
      <c r="K35" s="454"/>
      <c r="L35" s="465"/>
      <c r="M35" s="454"/>
      <c r="Q35" s="454"/>
    </row>
    <row r="36" spans="1:17" ht="11.25">
      <c r="A36" s="355">
        <v>32</v>
      </c>
      <c r="B36" s="7" t="s">
        <v>282</v>
      </c>
      <c r="C36" s="456">
        <v>5115</v>
      </c>
      <c r="D36" s="451">
        <v>2094.2684063373717</v>
      </c>
      <c r="E36" s="452">
        <f t="shared" si="0"/>
        <v>40.94366385801314</v>
      </c>
      <c r="G36" s="463"/>
      <c r="H36" s="464"/>
      <c r="J36" s="454"/>
      <c r="K36" s="454"/>
      <c r="L36" s="465"/>
      <c r="M36" s="454"/>
      <c r="Q36" s="454"/>
    </row>
    <row r="37" spans="1:17" ht="11.25">
      <c r="A37" s="355">
        <v>33</v>
      </c>
      <c r="B37" s="7" t="s">
        <v>283</v>
      </c>
      <c r="C37" s="456">
        <v>48332</v>
      </c>
      <c r="D37" s="451">
        <v>15298.325485714287</v>
      </c>
      <c r="E37" s="452">
        <f t="shared" si="0"/>
        <v>31.65258107612821</v>
      </c>
      <c r="G37" s="463"/>
      <c r="H37" s="464"/>
      <c r="J37" s="454"/>
      <c r="K37" s="454"/>
      <c r="L37" s="465"/>
      <c r="M37" s="454"/>
      <c r="Q37" s="454"/>
    </row>
    <row r="38" spans="1:17" ht="11.25">
      <c r="A38" s="355">
        <v>34</v>
      </c>
      <c r="B38" s="7" t="s">
        <v>284</v>
      </c>
      <c r="C38" s="456">
        <v>34040</v>
      </c>
      <c r="D38" s="451">
        <v>5924.229864484786</v>
      </c>
      <c r="E38" s="452">
        <f t="shared" si="0"/>
        <v>17.403730506712062</v>
      </c>
      <c r="G38" s="463"/>
      <c r="H38" s="464"/>
      <c r="J38" s="454"/>
      <c r="K38" s="454"/>
      <c r="L38" s="465"/>
      <c r="M38" s="454"/>
      <c r="Q38" s="454"/>
    </row>
    <row r="39" spans="1:17" ht="11.25">
      <c r="A39" s="355">
        <v>35</v>
      </c>
      <c r="B39" s="7" t="s">
        <v>285</v>
      </c>
      <c r="C39" s="456">
        <v>38126</v>
      </c>
      <c r="D39" s="451">
        <v>20957.019330941082</v>
      </c>
      <c r="E39" s="452">
        <f t="shared" si="0"/>
        <v>54.96778925389781</v>
      </c>
      <c r="G39" s="463"/>
      <c r="H39" s="464"/>
      <c r="J39" s="454"/>
      <c r="K39" s="454"/>
      <c r="L39" s="465"/>
      <c r="M39" s="454"/>
      <c r="Q39" s="454"/>
    </row>
    <row r="40" spans="1:17" ht="11.25">
      <c r="A40" s="355">
        <v>36</v>
      </c>
      <c r="B40" s="7" t="s">
        <v>286</v>
      </c>
      <c r="C40" s="456">
        <v>7093</v>
      </c>
      <c r="D40" s="451">
        <v>3821.6470588235293</v>
      </c>
      <c r="E40" s="452">
        <f t="shared" si="0"/>
        <v>53.87913518713562</v>
      </c>
      <c r="G40" s="463"/>
      <c r="H40" s="464"/>
      <c r="J40" s="454"/>
      <c r="K40" s="454"/>
      <c r="L40" s="465"/>
      <c r="M40" s="454"/>
      <c r="Q40" s="454"/>
    </row>
    <row r="41" spans="1:17" ht="11.25">
      <c r="A41" s="355">
        <v>37</v>
      </c>
      <c r="B41" s="7" t="s">
        <v>287</v>
      </c>
      <c r="C41" s="456">
        <v>20477</v>
      </c>
      <c r="D41" s="451">
        <v>9277.268618589114</v>
      </c>
      <c r="E41" s="452">
        <f t="shared" si="0"/>
        <v>45.30579976846762</v>
      </c>
      <c r="G41" s="463"/>
      <c r="H41" s="464"/>
      <c r="J41" s="454"/>
      <c r="K41" s="454"/>
      <c r="L41" s="465"/>
      <c r="M41" s="454"/>
      <c r="Q41" s="454"/>
    </row>
    <row r="42" spans="1:17" ht="11.25">
      <c r="A42" s="355">
        <v>38</v>
      </c>
      <c r="B42" s="7" t="s">
        <v>288</v>
      </c>
      <c r="C42" s="456">
        <v>46639</v>
      </c>
      <c r="D42" s="451">
        <v>21758.047975352114</v>
      </c>
      <c r="E42" s="452">
        <f t="shared" si="0"/>
        <v>46.652046517618544</v>
      </c>
      <c r="G42" s="463"/>
      <c r="H42" s="464"/>
      <c r="J42" s="454"/>
      <c r="K42" s="454"/>
      <c r="L42" s="465"/>
      <c r="M42" s="454"/>
      <c r="Q42" s="454"/>
    </row>
    <row r="43" spans="1:17" ht="11.25">
      <c r="A43" s="355">
        <v>39</v>
      </c>
      <c r="B43" s="7" t="s">
        <v>289</v>
      </c>
      <c r="C43" s="456">
        <v>9134</v>
      </c>
      <c r="D43" s="451">
        <v>4562.172655156323</v>
      </c>
      <c r="E43" s="452">
        <f t="shared" si="0"/>
        <v>49.94714971706069</v>
      </c>
      <c r="G43" s="463"/>
      <c r="H43" s="464"/>
      <c r="J43" s="454"/>
      <c r="K43" s="454"/>
      <c r="L43" s="465"/>
      <c r="M43" s="454"/>
      <c r="Q43" s="454"/>
    </row>
    <row r="44" spans="1:17" ht="11.25">
      <c r="A44" s="355">
        <v>40</v>
      </c>
      <c r="B44" s="7" t="s">
        <v>290</v>
      </c>
      <c r="C44" s="456">
        <v>11481</v>
      </c>
      <c r="D44" s="451">
        <v>4179.7308735756915</v>
      </c>
      <c r="E44" s="452">
        <f t="shared" si="0"/>
        <v>36.40563429645233</v>
      </c>
      <c r="G44" s="463"/>
      <c r="H44" s="464"/>
      <c r="J44" s="454"/>
      <c r="K44" s="454"/>
      <c r="L44" s="465"/>
      <c r="M44" s="454"/>
      <c r="Q44" s="454"/>
    </row>
    <row r="45" spans="1:17" ht="11.25">
      <c r="A45" s="355">
        <v>41</v>
      </c>
      <c r="B45" s="7" t="s">
        <v>291</v>
      </c>
      <c r="C45" s="456">
        <v>11506</v>
      </c>
      <c r="D45" s="451">
        <v>5895.894697812384</v>
      </c>
      <c r="E45" s="452">
        <f t="shared" si="0"/>
        <v>51.24191463421157</v>
      </c>
      <c r="G45" s="463"/>
      <c r="H45" s="464"/>
      <c r="J45" s="454"/>
      <c r="K45" s="454"/>
      <c r="L45" s="465"/>
      <c r="M45" s="454"/>
      <c r="Q45" s="454"/>
    </row>
    <row r="46" spans="1:17" ht="11.25">
      <c r="A46" s="355">
        <v>42</v>
      </c>
      <c r="B46" s="7" t="s">
        <v>292</v>
      </c>
      <c r="C46" s="456">
        <v>27301</v>
      </c>
      <c r="D46" s="451">
        <v>10365.654320987655</v>
      </c>
      <c r="E46" s="452">
        <f t="shared" si="0"/>
        <v>37.968038976549046</v>
      </c>
      <c r="G46" s="463"/>
      <c r="H46" s="464"/>
      <c r="J46" s="454"/>
      <c r="K46" s="454"/>
      <c r="L46" s="465"/>
      <c r="M46" s="454"/>
      <c r="Q46" s="454"/>
    </row>
    <row r="47" spans="1:17" ht="11.25">
      <c r="A47" s="355">
        <v>43</v>
      </c>
      <c r="B47" s="7" t="s">
        <v>293</v>
      </c>
      <c r="C47" s="456">
        <v>7752</v>
      </c>
      <c r="D47" s="451">
        <v>4293.900273224044</v>
      </c>
      <c r="E47" s="452">
        <f t="shared" si="0"/>
        <v>55.39087039762699</v>
      </c>
      <c r="G47" s="463"/>
      <c r="H47" s="464"/>
      <c r="J47" s="454"/>
      <c r="K47" s="454"/>
      <c r="L47" s="465"/>
      <c r="M47" s="454"/>
      <c r="Q47" s="454"/>
    </row>
    <row r="48" spans="1:17" ht="11.25">
      <c r="A48" s="355">
        <v>44</v>
      </c>
      <c r="B48" s="7" t="s">
        <v>294</v>
      </c>
      <c r="C48" s="456">
        <v>49257</v>
      </c>
      <c r="D48" s="451">
        <v>26122.706590341993</v>
      </c>
      <c r="E48" s="452">
        <f t="shared" si="0"/>
        <v>53.033490854786116</v>
      </c>
      <c r="G48" s="463"/>
      <c r="H48" s="464"/>
      <c r="J48" s="454"/>
      <c r="K48" s="454"/>
      <c r="L48" s="465"/>
      <c r="M48" s="454"/>
      <c r="Q48" s="454"/>
    </row>
    <row r="49" spans="1:17" ht="11.25">
      <c r="A49" s="355">
        <v>45</v>
      </c>
      <c r="B49" s="7" t="s">
        <v>295</v>
      </c>
      <c r="C49" s="456">
        <v>25601</v>
      </c>
      <c r="D49" s="451">
        <v>11832.978224455612</v>
      </c>
      <c r="E49" s="452">
        <f t="shared" si="0"/>
        <v>46.22076569061994</v>
      </c>
      <c r="G49" s="463"/>
      <c r="H49" s="464"/>
      <c r="J49" s="454"/>
      <c r="K49" s="454"/>
      <c r="L49" s="465"/>
      <c r="M49" s="454"/>
      <c r="Q49" s="454"/>
    </row>
    <row r="50" spans="1:17" ht="11.25">
      <c r="A50" s="355">
        <v>46</v>
      </c>
      <c r="B50" s="7" t="s">
        <v>296</v>
      </c>
      <c r="C50" s="456">
        <v>4661</v>
      </c>
      <c r="D50" s="451">
        <v>1607.0903010033444</v>
      </c>
      <c r="E50" s="452">
        <f t="shared" si="0"/>
        <v>34.479517292498265</v>
      </c>
      <c r="G50" s="463"/>
      <c r="H50" s="464"/>
      <c r="J50" s="454"/>
      <c r="K50" s="454"/>
      <c r="L50" s="465"/>
      <c r="M50" s="454"/>
      <c r="Q50" s="454"/>
    </row>
    <row r="51" spans="1:17" ht="11.25">
      <c r="A51" s="355">
        <v>47</v>
      </c>
      <c r="B51" s="7" t="s">
        <v>297</v>
      </c>
      <c r="C51" s="456">
        <v>10306</v>
      </c>
      <c r="D51" s="451">
        <v>3143.992801439712</v>
      </c>
      <c r="E51" s="452">
        <f t="shared" si="0"/>
        <v>30.506431219092878</v>
      </c>
      <c r="G51" s="463"/>
      <c r="H51" s="464"/>
      <c r="J51" s="454"/>
      <c r="K51" s="454"/>
      <c r="L51" s="465"/>
      <c r="M51" s="454"/>
      <c r="Q51" s="454"/>
    </row>
    <row r="52" spans="1:17" ht="11.25">
      <c r="A52" s="355">
        <v>48</v>
      </c>
      <c r="B52" s="7" t="s">
        <v>298</v>
      </c>
      <c r="C52" s="456">
        <v>2421</v>
      </c>
      <c r="D52" s="451">
        <v>569.6415094339623</v>
      </c>
      <c r="E52" s="452">
        <f t="shared" si="0"/>
        <v>23.529182545805956</v>
      </c>
      <c r="G52" s="463"/>
      <c r="H52" s="464"/>
      <c r="J52" s="454"/>
      <c r="K52" s="454"/>
      <c r="L52" s="465"/>
      <c r="M52" s="454"/>
      <c r="Q52" s="454"/>
    </row>
    <row r="53" spans="1:17" ht="11.25">
      <c r="A53" s="355">
        <v>49</v>
      </c>
      <c r="B53" s="7" t="s">
        <v>299</v>
      </c>
      <c r="C53" s="456">
        <v>31177</v>
      </c>
      <c r="D53" s="451">
        <v>9834.766461710453</v>
      </c>
      <c r="E53" s="452">
        <f t="shared" si="0"/>
        <v>31.544941661194</v>
      </c>
      <c r="G53" s="463"/>
      <c r="H53" s="464"/>
      <c r="J53" s="454"/>
      <c r="K53" s="454"/>
      <c r="L53" s="465"/>
      <c r="M53" s="454"/>
      <c r="Q53" s="454"/>
    </row>
    <row r="54" spans="1:17" ht="11.25">
      <c r="A54" s="355">
        <v>50</v>
      </c>
      <c r="B54" s="7" t="s">
        <v>300</v>
      </c>
      <c r="C54" s="456">
        <v>16776</v>
      </c>
      <c r="D54" s="451">
        <v>9803.126748251749</v>
      </c>
      <c r="E54" s="452">
        <f t="shared" si="0"/>
        <v>58.435424107366174</v>
      </c>
      <c r="G54" s="463"/>
      <c r="H54" s="464"/>
      <c r="J54" s="454"/>
      <c r="K54" s="454"/>
      <c r="L54" s="465"/>
      <c r="M54" s="454"/>
      <c r="Q54" s="454"/>
    </row>
    <row r="55" spans="1:17" ht="11.25">
      <c r="A55" s="355">
        <v>51</v>
      </c>
      <c r="B55" s="7" t="s">
        <v>301</v>
      </c>
      <c r="C55" s="456">
        <v>20477</v>
      </c>
      <c r="D55" s="451">
        <v>7229.701552462528</v>
      </c>
      <c r="E55" s="452">
        <f t="shared" si="0"/>
        <v>35.306448954742045</v>
      </c>
      <c r="G55" s="463"/>
      <c r="H55" s="464"/>
      <c r="J55" s="454"/>
      <c r="K55" s="454"/>
      <c r="L55" s="465"/>
      <c r="M55" s="454"/>
      <c r="Q55" s="454"/>
    </row>
    <row r="56" spans="1:17" ht="11.25">
      <c r="A56" s="355">
        <v>52</v>
      </c>
      <c r="B56" s="7" t="s">
        <v>302</v>
      </c>
      <c r="C56" s="456">
        <v>5917</v>
      </c>
      <c r="D56" s="451">
        <v>3873.947033898305</v>
      </c>
      <c r="E56" s="452">
        <f t="shared" si="0"/>
        <v>65.47147260264163</v>
      </c>
      <c r="G56" s="463"/>
      <c r="H56" s="464"/>
      <c r="J56" s="454"/>
      <c r="K56" s="454"/>
      <c r="L56" s="465"/>
      <c r="M56" s="454"/>
      <c r="Q56" s="454"/>
    </row>
    <row r="57" spans="1:17" ht="11.25">
      <c r="A57" s="355">
        <v>53</v>
      </c>
      <c r="B57" s="7" t="s">
        <v>303</v>
      </c>
      <c r="C57" s="456">
        <v>12053</v>
      </c>
      <c r="D57" s="451">
        <v>6790.2613418530345</v>
      </c>
      <c r="E57" s="452">
        <f t="shared" si="0"/>
        <v>56.336690797751885</v>
      </c>
      <c r="G57" s="463"/>
      <c r="H57" s="464"/>
      <c r="J57" s="454"/>
      <c r="K57" s="454"/>
      <c r="L57" s="465"/>
      <c r="M57" s="454"/>
      <c r="Q57" s="454"/>
    </row>
    <row r="58" spans="1:17" ht="11.25">
      <c r="A58" s="355">
        <v>54</v>
      </c>
      <c r="B58" s="7" t="s">
        <v>304</v>
      </c>
      <c r="C58" s="456">
        <v>26020</v>
      </c>
      <c r="D58" s="451">
        <v>10472.916337522442</v>
      </c>
      <c r="E58" s="452">
        <f t="shared" si="0"/>
        <v>40.24948630869501</v>
      </c>
      <c r="G58" s="463"/>
      <c r="H58" s="464"/>
      <c r="J58" s="454"/>
      <c r="K58" s="454"/>
      <c r="L58" s="465"/>
      <c r="M58" s="454"/>
      <c r="Q58" s="454"/>
    </row>
    <row r="59" spans="1:17" ht="11.25">
      <c r="A59" s="355">
        <v>55</v>
      </c>
      <c r="B59" s="7" t="s">
        <v>305</v>
      </c>
      <c r="C59" s="456">
        <v>7048</v>
      </c>
      <c r="D59" s="451">
        <v>2613.071038251366</v>
      </c>
      <c r="E59" s="452">
        <f t="shared" si="0"/>
        <v>37.07535525328272</v>
      </c>
      <c r="G59" s="463"/>
      <c r="H59" s="464"/>
      <c r="J59" s="454"/>
      <c r="K59" s="454"/>
      <c r="L59" s="465"/>
      <c r="M59" s="454"/>
      <c r="Q59" s="454"/>
    </row>
    <row r="60" spans="1:17" ht="11.25">
      <c r="A60" s="355">
        <v>56</v>
      </c>
      <c r="B60" s="7" t="s">
        <v>306</v>
      </c>
      <c r="C60" s="456">
        <v>24664</v>
      </c>
      <c r="D60" s="451">
        <v>10029.441395531165</v>
      </c>
      <c r="E60" s="452">
        <f t="shared" si="0"/>
        <v>40.66429368930897</v>
      </c>
      <c r="G60" s="463"/>
      <c r="H60" s="464"/>
      <c r="J60" s="454"/>
      <c r="K60" s="454"/>
      <c r="L60" s="465"/>
      <c r="M60" s="454"/>
      <c r="Q60" s="454"/>
    </row>
    <row r="61" spans="1:17" ht="11.25">
      <c r="A61" s="355">
        <v>57</v>
      </c>
      <c r="B61" s="7" t="s">
        <v>307</v>
      </c>
      <c r="C61" s="456">
        <v>35812</v>
      </c>
      <c r="D61" s="451">
        <v>16393.517868107578</v>
      </c>
      <c r="E61" s="452">
        <f t="shared" si="0"/>
        <v>45.77660523876795</v>
      </c>
      <c r="G61" s="463"/>
      <c r="H61" s="464"/>
      <c r="J61" s="454"/>
      <c r="K61" s="454"/>
      <c r="L61" s="465"/>
      <c r="M61" s="454"/>
      <c r="Q61" s="454"/>
    </row>
    <row r="62" spans="1:17" ht="11.25">
      <c r="A62" s="355">
        <v>58</v>
      </c>
      <c r="B62" s="7" t="s">
        <v>308</v>
      </c>
      <c r="C62" s="456">
        <v>6451</v>
      </c>
      <c r="D62" s="451">
        <v>2700.622602739726</v>
      </c>
      <c r="E62" s="452">
        <f t="shared" si="0"/>
        <v>41.863627387067524</v>
      </c>
      <c r="G62" s="463"/>
      <c r="H62" s="464"/>
      <c r="J62" s="454"/>
      <c r="K62" s="454"/>
      <c r="L62" s="465"/>
      <c r="M62" s="454"/>
      <c r="Q62" s="454"/>
    </row>
    <row r="63" spans="1:17" ht="11.25">
      <c r="A63" s="355">
        <v>59</v>
      </c>
      <c r="B63" s="7" t="s">
        <v>309</v>
      </c>
      <c r="C63" s="456">
        <v>105460</v>
      </c>
      <c r="D63" s="451">
        <v>27332.47593840231</v>
      </c>
      <c r="E63" s="452">
        <f t="shared" si="0"/>
        <v>25.91738662848692</v>
      </c>
      <c r="G63" s="463"/>
      <c r="H63" s="464"/>
      <c r="J63" s="454"/>
      <c r="K63" s="454"/>
      <c r="L63" s="465"/>
      <c r="M63" s="454"/>
      <c r="Q63" s="454"/>
    </row>
    <row r="64" spans="1:17" ht="11.25">
      <c r="A64" s="355">
        <v>60</v>
      </c>
      <c r="B64" s="7" t="s">
        <v>310</v>
      </c>
      <c r="C64" s="456">
        <v>32921</v>
      </c>
      <c r="D64" s="451">
        <v>11571.966450387721</v>
      </c>
      <c r="E64" s="452">
        <f t="shared" si="0"/>
        <v>35.15071367937706</v>
      </c>
      <c r="G64" s="463"/>
      <c r="H64" s="464"/>
      <c r="J64" s="454"/>
      <c r="K64" s="454"/>
      <c r="L64" s="465"/>
      <c r="M64" s="454"/>
      <c r="Q64" s="454"/>
    </row>
    <row r="65" spans="1:17" ht="11.25">
      <c r="A65" s="355">
        <v>61</v>
      </c>
      <c r="B65" s="7" t="s">
        <v>311</v>
      </c>
      <c r="C65" s="456">
        <v>9959</v>
      </c>
      <c r="D65" s="451">
        <v>4180.75039745628</v>
      </c>
      <c r="E65" s="452">
        <f t="shared" si="0"/>
        <v>41.97962041827773</v>
      </c>
      <c r="G65" s="463"/>
      <c r="H65" s="464"/>
      <c r="J65" s="454"/>
      <c r="K65" s="454"/>
      <c r="L65" s="465"/>
      <c r="M65" s="454"/>
      <c r="Q65" s="454"/>
    </row>
    <row r="66" spans="1:17" ht="11.25">
      <c r="A66" s="355">
        <v>62</v>
      </c>
      <c r="B66" s="7" t="s">
        <v>312</v>
      </c>
      <c r="C66" s="456">
        <v>58711</v>
      </c>
      <c r="D66" s="451">
        <v>15851.755533854168</v>
      </c>
      <c r="E66" s="452">
        <f t="shared" si="0"/>
        <v>26.999634708749927</v>
      </c>
      <c r="G66" s="463"/>
      <c r="H66" s="464"/>
      <c r="J66" s="454"/>
      <c r="K66" s="454"/>
      <c r="L66" s="465"/>
      <c r="M66" s="454"/>
      <c r="Q66" s="454"/>
    </row>
    <row r="67" spans="1:17" ht="11.25">
      <c r="A67" s="355">
        <v>63</v>
      </c>
      <c r="B67" s="7" t="s">
        <v>313</v>
      </c>
      <c r="C67" s="456">
        <v>20290</v>
      </c>
      <c r="D67" s="451">
        <v>8664.156087644002</v>
      </c>
      <c r="E67" s="452">
        <f t="shared" si="0"/>
        <v>42.7016071347659</v>
      </c>
      <c r="G67" s="463"/>
      <c r="H67" s="464"/>
      <c r="J67" s="454"/>
      <c r="K67" s="454"/>
      <c r="L67" s="465"/>
      <c r="M67" s="454"/>
      <c r="Q67" s="454"/>
    </row>
    <row r="68" spans="1:17" ht="11.25">
      <c r="A68" s="355">
        <v>64</v>
      </c>
      <c r="B68" s="7" t="s">
        <v>314</v>
      </c>
      <c r="C68" s="456">
        <v>19232</v>
      </c>
      <c r="D68" s="451">
        <v>4783.441253263707</v>
      </c>
      <c r="E68" s="452">
        <f t="shared" si="0"/>
        <v>24.87230268959914</v>
      </c>
      <c r="G68" s="463"/>
      <c r="H68" s="464"/>
      <c r="J68" s="454"/>
      <c r="K68" s="454"/>
      <c r="L68" s="465"/>
      <c r="M68" s="454"/>
      <c r="Q68" s="454"/>
    </row>
    <row r="69" spans="1:17" ht="11.25">
      <c r="A69" s="355">
        <v>65</v>
      </c>
      <c r="B69" s="7" t="s">
        <v>315</v>
      </c>
      <c r="C69" s="456">
        <v>6692</v>
      </c>
      <c r="D69" s="451">
        <v>2017.1284634760705</v>
      </c>
      <c r="E69" s="452">
        <f aca="true" t="shared" si="1" ref="E69:E99">D69/C69*100</f>
        <v>30.142385885775113</v>
      </c>
      <c r="G69" s="463"/>
      <c r="H69" s="464"/>
      <c r="J69" s="454"/>
      <c r="K69" s="454"/>
      <c r="L69" s="465"/>
      <c r="M69" s="454"/>
      <c r="Q69" s="454"/>
    </row>
    <row r="70" spans="1:17" ht="11.25">
      <c r="A70" s="355">
        <v>66</v>
      </c>
      <c r="B70" s="7" t="s">
        <v>316</v>
      </c>
      <c r="C70" s="456">
        <v>14175</v>
      </c>
      <c r="D70" s="451">
        <v>2001.1153846153848</v>
      </c>
      <c r="E70" s="452">
        <f t="shared" si="1"/>
        <v>14.117216117216119</v>
      </c>
      <c r="G70" s="463"/>
      <c r="H70" s="464"/>
      <c r="J70" s="454"/>
      <c r="K70" s="454"/>
      <c r="L70" s="465"/>
      <c r="M70" s="454"/>
      <c r="Q70" s="454"/>
    </row>
    <row r="71" spans="1:17" ht="11.25">
      <c r="A71" s="355">
        <v>67</v>
      </c>
      <c r="B71" s="7" t="s">
        <v>317</v>
      </c>
      <c r="C71" s="456">
        <v>38110</v>
      </c>
      <c r="D71" s="451">
        <v>15841.061557152982</v>
      </c>
      <c r="E71" s="452">
        <f t="shared" si="1"/>
        <v>41.566679499220626</v>
      </c>
      <c r="G71" s="463"/>
      <c r="H71" s="464"/>
      <c r="J71" s="454"/>
      <c r="K71" s="454"/>
      <c r="L71" s="465"/>
      <c r="M71" s="454"/>
      <c r="Q71" s="454"/>
    </row>
    <row r="72" spans="1:17" ht="11.25">
      <c r="A72" s="355">
        <v>68</v>
      </c>
      <c r="B72" s="7" t="s">
        <v>318</v>
      </c>
      <c r="C72" s="456">
        <v>27018</v>
      </c>
      <c r="D72" s="451">
        <v>10146.15164962377</v>
      </c>
      <c r="E72" s="452">
        <f t="shared" si="1"/>
        <v>37.55330390711292</v>
      </c>
      <c r="G72" s="463"/>
      <c r="H72" s="464"/>
      <c r="J72" s="454"/>
      <c r="K72" s="454"/>
      <c r="L72" s="465"/>
      <c r="M72" s="454"/>
      <c r="Q72" s="454"/>
    </row>
    <row r="73" spans="1:17" ht="11.25">
      <c r="A73" s="355">
        <v>69</v>
      </c>
      <c r="B73" s="7" t="s">
        <v>319</v>
      </c>
      <c r="C73" s="456">
        <v>67618</v>
      </c>
      <c r="D73" s="451">
        <v>23765.909984925704</v>
      </c>
      <c r="E73" s="452">
        <f t="shared" si="1"/>
        <v>35.14731282339866</v>
      </c>
      <c r="G73" s="463"/>
      <c r="H73" s="464"/>
      <c r="J73" s="454"/>
      <c r="K73" s="454"/>
      <c r="L73" s="465"/>
      <c r="M73" s="454"/>
      <c r="Q73" s="454"/>
    </row>
    <row r="74" spans="1:17" ht="11.25">
      <c r="A74" s="355">
        <v>70</v>
      </c>
      <c r="B74" s="7" t="s">
        <v>320</v>
      </c>
      <c r="C74" s="456">
        <v>8861</v>
      </c>
      <c r="D74" s="451">
        <v>5335.851743119266</v>
      </c>
      <c r="E74" s="452">
        <f t="shared" si="1"/>
        <v>60.21726377518639</v>
      </c>
      <c r="G74" s="463"/>
      <c r="H74" s="464"/>
      <c r="J74" s="454"/>
      <c r="K74" s="454"/>
      <c r="L74" s="465"/>
      <c r="M74" s="454"/>
      <c r="Q74" s="454"/>
    </row>
    <row r="75" spans="1:17" ht="11.25">
      <c r="A75" s="355">
        <v>71</v>
      </c>
      <c r="B75" s="7" t="s">
        <v>321</v>
      </c>
      <c r="C75" s="456">
        <v>17899</v>
      </c>
      <c r="D75" s="451">
        <v>9139.61619324536</v>
      </c>
      <c r="E75" s="452">
        <f t="shared" si="1"/>
        <v>51.0621609768443</v>
      </c>
      <c r="G75" s="463"/>
      <c r="H75" s="464"/>
      <c r="J75" s="454"/>
      <c r="K75" s="454"/>
      <c r="L75" s="465"/>
      <c r="M75" s="454"/>
      <c r="Q75" s="454"/>
    </row>
    <row r="76" spans="1:17" ht="11.25">
      <c r="A76" s="355">
        <v>72</v>
      </c>
      <c r="B76" s="7" t="s">
        <v>322</v>
      </c>
      <c r="C76" s="456">
        <v>21506</v>
      </c>
      <c r="D76" s="451">
        <v>14768.147260273972</v>
      </c>
      <c r="E76" s="452">
        <f t="shared" si="1"/>
        <v>68.6698933333673</v>
      </c>
      <c r="G76" s="463"/>
      <c r="H76" s="464"/>
      <c r="J76" s="454"/>
      <c r="K76" s="454"/>
      <c r="L76" s="465"/>
      <c r="M76" s="454"/>
      <c r="Q76" s="454"/>
    </row>
    <row r="77" spans="1:17" ht="11.25">
      <c r="A77" s="355">
        <v>73</v>
      </c>
      <c r="B77" s="7" t="s">
        <v>323</v>
      </c>
      <c r="C77" s="456">
        <v>14872</v>
      </c>
      <c r="D77" s="451">
        <v>7123.836444444444</v>
      </c>
      <c r="E77" s="452">
        <f t="shared" si="1"/>
        <v>47.90099814715199</v>
      </c>
      <c r="G77" s="463"/>
      <c r="H77" s="464"/>
      <c r="J77" s="454"/>
      <c r="K77" s="454"/>
      <c r="L77" s="465"/>
      <c r="M77" s="454"/>
      <c r="Q77" s="454"/>
    </row>
    <row r="78" spans="1:17" ht="11.25">
      <c r="A78" s="355">
        <v>74</v>
      </c>
      <c r="B78" s="7" t="s">
        <v>324</v>
      </c>
      <c r="C78" s="456">
        <v>27510</v>
      </c>
      <c r="D78" s="451">
        <v>8749.254983861782</v>
      </c>
      <c r="E78" s="452">
        <f t="shared" si="1"/>
        <v>31.803907611275108</v>
      </c>
      <c r="G78" s="463"/>
      <c r="H78" s="464"/>
      <c r="J78" s="454"/>
      <c r="K78" s="454"/>
      <c r="L78" s="465"/>
      <c r="M78" s="454"/>
      <c r="Q78" s="454"/>
    </row>
    <row r="79" spans="1:17" ht="11.25">
      <c r="A79" s="355">
        <v>75</v>
      </c>
      <c r="B79" s="7" t="s">
        <v>325</v>
      </c>
      <c r="C79" s="456">
        <v>73496</v>
      </c>
      <c r="D79" s="451">
        <v>4500.946372239748</v>
      </c>
      <c r="E79" s="452">
        <f t="shared" si="1"/>
        <v>6.124069843582982</v>
      </c>
      <c r="G79" s="463"/>
      <c r="H79" s="464"/>
      <c r="J79" s="454"/>
      <c r="K79" s="454"/>
      <c r="L79" s="465"/>
      <c r="M79" s="454"/>
      <c r="Q79" s="454"/>
    </row>
    <row r="80" spans="1:17" ht="11.25">
      <c r="A80" s="355">
        <v>76</v>
      </c>
      <c r="B80" s="7" t="s">
        <v>326</v>
      </c>
      <c r="C80" s="456">
        <v>46354</v>
      </c>
      <c r="D80" s="451">
        <v>20123.211132832595</v>
      </c>
      <c r="E80" s="452">
        <f t="shared" si="1"/>
        <v>43.412027296096554</v>
      </c>
      <c r="G80" s="463"/>
      <c r="H80" s="464"/>
      <c r="J80" s="454"/>
      <c r="K80" s="454"/>
      <c r="L80" s="465"/>
      <c r="M80" s="454"/>
      <c r="Q80" s="454"/>
    </row>
    <row r="81" spans="1:17" ht="11.25">
      <c r="A81" s="355">
        <v>77</v>
      </c>
      <c r="B81" s="7" t="s">
        <v>327</v>
      </c>
      <c r="C81" s="456">
        <v>54985</v>
      </c>
      <c r="D81" s="451">
        <v>18140.309648633574</v>
      </c>
      <c r="E81" s="452">
        <f t="shared" si="1"/>
        <v>32.99137882810507</v>
      </c>
      <c r="G81" s="463"/>
      <c r="H81" s="464"/>
      <c r="J81" s="454"/>
      <c r="K81" s="454"/>
      <c r="L81" s="465"/>
      <c r="M81" s="454"/>
      <c r="Q81" s="454"/>
    </row>
    <row r="82" spans="1:17" ht="11.25">
      <c r="A82" s="355">
        <v>78</v>
      </c>
      <c r="B82" s="7" t="s">
        <v>328</v>
      </c>
      <c r="C82" s="456">
        <v>58757</v>
      </c>
      <c r="D82" s="451">
        <v>13255.263400436574</v>
      </c>
      <c r="E82" s="452">
        <f t="shared" si="1"/>
        <v>22.559462532866846</v>
      </c>
      <c r="G82" s="463"/>
      <c r="H82" s="464"/>
      <c r="J82" s="454"/>
      <c r="K82" s="454"/>
      <c r="L82" s="465"/>
      <c r="M82" s="454"/>
      <c r="Q82" s="454"/>
    </row>
    <row r="83" spans="1:17" ht="11.25">
      <c r="A83" s="355">
        <v>79</v>
      </c>
      <c r="B83" s="7" t="s">
        <v>329</v>
      </c>
      <c r="C83" s="456">
        <v>12743</v>
      </c>
      <c r="D83" s="451">
        <v>6651.199736321688</v>
      </c>
      <c r="E83" s="452">
        <f t="shared" si="1"/>
        <v>52.194928480904714</v>
      </c>
      <c r="G83" s="463"/>
      <c r="H83" s="464"/>
      <c r="J83" s="454"/>
      <c r="K83" s="454"/>
      <c r="L83" s="465"/>
      <c r="M83" s="454"/>
      <c r="Q83" s="454"/>
    </row>
    <row r="84" spans="1:17" ht="11.25">
      <c r="A84" s="355">
        <v>80</v>
      </c>
      <c r="B84" s="7" t="s">
        <v>330</v>
      </c>
      <c r="C84" s="456">
        <v>20973</v>
      </c>
      <c r="D84" s="451">
        <v>7640.432028952726</v>
      </c>
      <c r="E84" s="452">
        <f t="shared" si="1"/>
        <v>36.42984803772815</v>
      </c>
      <c r="G84" s="463"/>
      <c r="H84" s="464"/>
      <c r="J84" s="454"/>
      <c r="K84" s="454"/>
      <c r="L84" s="465"/>
      <c r="M84" s="454"/>
      <c r="Q84" s="454"/>
    </row>
    <row r="85" spans="1:17" ht="11.25">
      <c r="A85" s="355">
        <v>81</v>
      </c>
      <c r="B85" s="7" t="s">
        <v>331</v>
      </c>
      <c r="C85" s="456">
        <v>11822</v>
      </c>
      <c r="D85" s="451">
        <v>2628.2168421052634</v>
      </c>
      <c r="E85" s="452">
        <f t="shared" si="1"/>
        <v>22.23157538576606</v>
      </c>
      <c r="G85" s="463"/>
      <c r="H85" s="464"/>
      <c r="J85" s="454"/>
      <c r="K85" s="454"/>
      <c r="L85" s="465"/>
      <c r="M85" s="454"/>
      <c r="Q85" s="454"/>
    </row>
    <row r="86" spans="1:17" ht="11.25">
      <c r="A86" s="355">
        <v>82</v>
      </c>
      <c r="B86" s="7" t="s">
        <v>332</v>
      </c>
      <c r="C86" s="456">
        <v>8476</v>
      </c>
      <c r="D86" s="451">
        <v>2634.837962962963</v>
      </c>
      <c r="E86" s="452">
        <f t="shared" si="1"/>
        <v>31.085865537552653</v>
      </c>
      <c r="G86" s="463"/>
      <c r="H86" s="464"/>
      <c r="J86" s="454"/>
      <c r="K86" s="454"/>
      <c r="L86" s="465"/>
      <c r="M86" s="454"/>
      <c r="Q86" s="454"/>
    </row>
    <row r="87" spans="1:17" ht="11.25">
      <c r="A87" s="355">
        <v>83</v>
      </c>
      <c r="B87" s="7" t="s">
        <v>333</v>
      </c>
      <c r="C87" s="456">
        <v>30529</v>
      </c>
      <c r="D87" s="451">
        <v>4469.8105682951145</v>
      </c>
      <c r="E87" s="452">
        <f t="shared" si="1"/>
        <v>14.641195480674488</v>
      </c>
      <c r="G87" s="463"/>
      <c r="H87" s="464"/>
      <c r="J87" s="454"/>
      <c r="K87" s="454"/>
      <c r="L87" s="465"/>
      <c r="M87" s="454"/>
      <c r="Q87" s="454"/>
    </row>
    <row r="88" spans="1:17" ht="11.25">
      <c r="A88" s="355">
        <v>84</v>
      </c>
      <c r="B88" s="7" t="s">
        <v>334</v>
      </c>
      <c r="C88" s="456">
        <v>19542</v>
      </c>
      <c r="D88" s="451">
        <v>2980.767494356659</v>
      </c>
      <c r="E88" s="452">
        <f t="shared" si="1"/>
        <v>15.253134246017087</v>
      </c>
      <c r="G88" s="463"/>
      <c r="H88" s="464"/>
      <c r="J88" s="454"/>
      <c r="K88" s="454"/>
      <c r="L88" s="465"/>
      <c r="M88" s="454"/>
      <c r="Q88" s="454"/>
    </row>
    <row r="89" spans="1:17" ht="11.25">
      <c r="A89" s="355">
        <v>85</v>
      </c>
      <c r="B89" s="7" t="s">
        <v>335</v>
      </c>
      <c r="C89" s="456">
        <v>22810</v>
      </c>
      <c r="D89" s="451">
        <v>13494.60934408766</v>
      </c>
      <c r="E89" s="452">
        <f t="shared" si="1"/>
        <v>59.160935309459276</v>
      </c>
      <c r="G89" s="463"/>
      <c r="H89" s="464"/>
      <c r="J89" s="454"/>
      <c r="K89" s="454"/>
      <c r="L89" s="465"/>
      <c r="M89" s="454"/>
      <c r="Q89" s="454"/>
    </row>
    <row r="90" spans="1:17" ht="11.25">
      <c r="A90" s="355">
        <v>86</v>
      </c>
      <c r="B90" s="7" t="s">
        <v>336</v>
      </c>
      <c r="C90" s="456">
        <v>14502</v>
      </c>
      <c r="D90" s="451">
        <v>6390.375196726472</v>
      </c>
      <c r="E90" s="452">
        <f t="shared" si="1"/>
        <v>44.065475084308865</v>
      </c>
      <c r="G90" s="463"/>
      <c r="H90" s="464"/>
      <c r="J90" s="454"/>
      <c r="K90" s="454"/>
      <c r="L90" s="465"/>
      <c r="M90" s="454"/>
      <c r="Q90" s="454"/>
    </row>
    <row r="91" spans="1:17" ht="11.25">
      <c r="A91" s="355">
        <v>87</v>
      </c>
      <c r="B91" s="7" t="s">
        <v>337</v>
      </c>
      <c r="C91" s="456">
        <v>11465</v>
      </c>
      <c r="D91" s="451">
        <v>4847.589743589744</v>
      </c>
      <c r="E91" s="452">
        <f t="shared" si="1"/>
        <v>42.281637536761835</v>
      </c>
      <c r="G91" s="463"/>
      <c r="H91" s="464"/>
      <c r="J91" s="454"/>
      <c r="K91" s="454"/>
      <c r="L91" s="465"/>
      <c r="M91" s="454"/>
      <c r="Q91" s="454"/>
    </row>
    <row r="92" spans="1:17" ht="11.25">
      <c r="A92" s="355">
        <v>88</v>
      </c>
      <c r="B92" s="7" t="s">
        <v>338</v>
      </c>
      <c r="C92" s="456">
        <v>12920</v>
      </c>
      <c r="D92" s="451">
        <v>6107.536192214112</v>
      </c>
      <c r="E92" s="452">
        <f t="shared" si="1"/>
        <v>47.27195195212161</v>
      </c>
      <c r="G92" s="463"/>
      <c r="H92" s="464"/>
      <c r="J92" s="454"/>
      <c r="K92" s="454"/>
      <c r="L92" s="465"/>
      <c r="M92" s="454"/>
      <c r="Q92" s="454"/>
    </row>
    <row r="93" spans="1:17" ht="11.25">
      <c r="A93" s="355">
        <v>89</v>
      </c>
      <c r="B93" s="7" t="s">
        <v>339</v>
      </c>
      <c r="C93" s="456">
        <v>11877</v>
      </c>
      <c r="D93" s="451">
        <v>6686.601869158879</v>
      </c>
      <c r="E93" s="452">
        <f t="shared" si="1"/>
        <v>56.29874437281198</v>
      </c>
      <c r="G93" s="463"/>
      <c r="H93" s="464"/>
      <c r="J93" s="454"/>
      <c r="K93" s="454"/>
      <c r="L93" s="465"/>
      <c r="M93" s="454"/>
      <c r="Q93" s="454"/>
    </row>
    <row r="94" spans="1:17" ht="11.25">
      <c r="A94" s="355">
        <v>90</v>
      </c>
      <c r="B94" s="7" t="s">
        <v>340</v>
      </c>
      <c r="C94" s="456">
        <v>5628</v>
      </c>
      <c r="D94" s="451">
        <v>2352.6493633692457</v>
      </c>
      <c r="E94" s="452">
        <f t="shared" si="1"/>
        <v>41.80258286015007</v>
      </c>
      <c r="G94" s="463"/>
      <c r="H94" s="464"/>
      <c r="J94" s="454"/>
      <c r="K94" s="454"/>
      <c r="L94" s="465"/>
      <c r="M94" s="454"/>
      <c r="Q94" s="454"/>
    </row>
    <row r="95" spans="1:17" ht="11.25">
      <c r="A95" s="355">
        <v>91</v>
      </c>
      <c r="B95" s="7" t="s">
        <v>341</v>
      </c>
      <c r="C95" s="456">
        <v>52104</v>
      </c>
      <c r="D95" s="451">
        <v>13458.94269309934</v>
      </c>
      <c r="E95" s="452">
        <f t="shared" si="1"/>
        <v>25.830920261590933</v>
      </c>
      <c r="G95" s="463"/>
      <c r="H95" s="464"/>
      <c r="J95" s="454"/>
      <c r="K95" s="454"/>
      <c r="L95" s="465"/>
      <c r="M95" s="454"/>
      <c r="Q95" s="454"/>
    </row>
    <row r="96" spans="1:17" ht="11.25">
      <c r="A96" s="355">
        <v>92</v>
      </c>
      <c r="B96" s="7" t="s">
        <v>342</v>
      </c>
      <c r="C96" s="456">
        <v>67318</v>
      </c>
      <c r="D96" s="451">
        <v>8502.827215297933</v>
      </c>
      <c r="E96" s="452">
        <f t="shared" si="1"/>
        <v>12.630837540179348</v>
      </c>
      <c r="G96" s="463"/>
      <c r="H96" s="464"/>
      <c r="J96" s="454"/>
      <c r="K96" s="454"/>
      <c r="L96" s="465"/>
      <c r="M96" s="454"/>
      <c r="Q96" s="454"/>
    </row>
    <row r="97" spans="1:17" ht="11.25">
      <c r="A97" s="355">
        <v>93</v>
      </c>
      <c r="B97" s="7" t="s">
        <v>343</v>
      </c>
      <c r="C97" s="456">
        <v>77005</v>
      </c>
      <c r="D97" s="451">
        <v>8789.452172358306</v>
      </c>
      <c r="E97" s="452">
        <f t="shared" si="1"/>
        <v>11.414131773726778</v>
      </c>
      <c r="G97" s="463"/>
      <c r="H97" s="464"/>
      <c r="J97" s="454"/>
      <c r="K97" s="454"/>
      <c r="L97" s="465"/>
      <c r="M97" s="454"/>
      <c r="Q97" s="454"/>
    </row>
    <row r="98" spans="1:17" ht="11.25">
      <c r="A98" s="355">
        <v>94</v>
      </c>
      <c r="B98" s="7" t="s">
        <v>344</v>
      </c>
      <c r="C98" s="456">
        <v>55784</v>
      </c>
      <c r="D98" s="451">
        <v>10005.750811688311</v>
      </c>
      <c r="E98" s="452">
        <f t="shared" si="1"/>
        <v>17.936596177556847</v>
      </c>
      <c r="G98" s="463"/>
      <c r="H98" s="464"/>
      <c r="J98" s="454"/>
      <c r="K98" s="454"/>
      <c r="L98" s="465"/>
      <c r="M98" s="454"/>
      <c r="Q98" s="454"/>
    </row>
    <row r="99" spans="1:17" ht="11.25">
      <c r="A99" s="360">
        <v>95</v>
      </c>
      <c r="B99" s="466" t="s">
        <v>345</v>
      </c>
      <c r="C99" s="458">
        <v>52943</v>
      </c>
      <c r="D99" s="451">
        <v>11289.11777216536</v>
      </c>
      <c r="E99" s="452">
        <f t="shared" si="1"/>
        <v>21.323154660985136</v>
      </c>
      <c r="G99" s="463"/>
      <c r="H99" s="464"/>
      <c r="J99" s="454"/>
      <c r="K99" s="454"/>
      <c r="L99" s="465"/>
      <c r="M99" s="454"/>
      <c r="Q99" s="454"/>
    </row>
    <row r="100" spans="1:5" ht="11.25">
      <c r="A100" s="372"/>
      <c r="B100" s="7"/>
      <c r="C100" s="454"/>
      <c r="D100" s="43"/>
      <c r="E100" s="467"/>
    </row>
    <row r="101" spans="1:17" ht="11.25">
      <c r="A101" s="372"/>
      <c r="B101" s="7"/>
      <c r="C101" s="454"/>
      <c r="D101" s="454"/>
      <c r="E101" s="459"/>
      <c r="H101" s="464"/>
      <c r="I101" s="454"/>
      <c r="J101" s="454"/>
      <c r="Q101" s="454"/>
    </row>
    <row r="102" spans="1:3" ht="11.25">
      <c r="A102" s="372"/>
      <c r="B102" s="7"/>
      <c r="C102" s="454"/>
    </row>
    <row r="103" spans="1:4" ht="11.25">
      <c r="A103" s="372"/>
      <c r="B103" s="7"/>
      <c r="C103" s="454"/>
      <c r="D103" s="468"/>
    </row>
    <row r="104" ht="11.25">
      <c r="C104" s="454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2" customWidth="1"/>
    <col min="2" max="2" width="20.57421875" style="2" customWidth="1"/>
    <col min="3" max="3" width="11.421875" style="2" customWidth="1"/>
    <col min="4" max="4" width="11.00390625" style="2" customWidth="1"/>
    <col min="5" max="5" width="14.7109375" style="2" customWidth="1"/>
    <col min="6" max="7" width="11.421875" style="2" customWidth="1"/>
    <col min="8" max="8" width="11.57421875" style="2" customWidth="1"/>
    <col min="9" max="16384" width="11.421875" style="2" customWidth="1"/>
  </cols>
  <sheetData>
    <row r="1" s="46" customFormat="1" ht="11.25">
      <c r="A1" s="46" t="s">
        <v>349</v>
      </c>
    </row>
    <row r="3" spans="3:6" ht="62.25" customHeight="1">
      <c r="C3" s="460" t="s">
        <v>247</v>
      </c>
      <c r="D3" s="460" t="s">
        <v>350</v>
      </c>
      <c r="E3" s="460" t="s">
        <v>351</v>
      </c>
      <c r="F3" s="469"/>
    </row>
    <row r="4" spans="1:14" ht="11.25">
      <c r="A4" s="426">
        <v>1</v>
      </c>
      <c r="B4" s="462" t="s">
        <v>250</v>
      </c>
      <c r="C4" s="470">
        <v>22735</v>
      </c>
      <c r="D4" s="451">
        <v>14977.283384671136</v>
      </c>
      <c r="E4" s="471">
        <f aca="true" t="shared" si="0" ref="E4:E34">D4/C4*100</f>
        <v>65.8776484920657</v>
      </c>
      <c r="F4" s="453"/>
      <c r="G4" s="43"/>
      <c r="H4" s="43"/>
      <c r="I4" s="465"/>
      <c r="J4" s="454"/>
      <c r="K4" s="454"/>
      <c r="L4" s="454"/>
      <c r="M4" s="454"/>
      <c r="N4" s="454"/>
    </row>
    <row r="5" spans="1:14" ht="11.25">
      <c r="A5" s="355">
        <v>2</v>
      </c>
      <c r="B5" s="7" t="s">
        <v>251</v>
      </c>
      <c r="C5" s="472">
        <v>20622</v>
      </c>
      <c r="D5" s="451">
        <v>7517.232537097358</v>
      </c>
      <c r="E5" s="473">
        <f t="shared" si="0"/>
        <v>36.45249023905227</v>
      </c>
      <c r="G5" s="43"/>
      <c r="H5" s="43"/>
      <c r="I5" s="465"/>
      <c r="J5" s="454"/>
      <c r="K5" s="454"/>
      <c r="L5" s="454"/>
      <c r="M5" s="454"/>
      <c r="N5" s="454"/>
    </row>
    <row r="6" spans="1:14" ht="11.25">
      <c r="A6" s="355">
        <v>3</v>
      </c>
      <c r="B6" s="7" t="s">
        <v>252</v>
      </c>
      <c r="C6" s="472">
        <v>10214</v>
      </c>
      <c r="D6" s="451">
        <v>5640.059488898199</v>
      </c>
      <c r="E6" s="473">
        <f t="shared" si="0"/>
        <v>55.218910210477766</v>
      </c>
      <c r="G6" s="43"/>
      <c r="H6" s="43"/>
      <c r="I6" s="465"/>
      <c r="J6" s="454"/>
      <c r="K6" s="454"/>
      <c r="L6" s="454"/>
      <c r="M6" s="454"/>
      <c r="N6" s="454"/>
    </row>
    <row r="7" spans="1:14" ht="11.25">
      <c r="A7" s="355">
        <v>4</v>
      </c>
      <c r="B7" s="7" t="s">
        <v>253</v>
      </c>
      <c r="C7" s="472">
        <v>4812</v>
      </c>
      <c r="D7" s="451">
        <v>1606.3061224489797</v>
      </c>
      <c r="E7" s="473">
        <f t="shared" si="0"/>
        <v>33.38125774000373</v>
      </c>
      <c r="G7" s="43"/>
      <c r="H7" s="43"/>
      <c r="I7" s="465"/>
      <c r="J7" s="454"/>
      <c r="K7" s="454"/>
      <c r="L7" s="454"/>
      <c r="M7" s="454"/>
      <c r="N7" s="454"/>
    </row>
    <row r="8" spans="1:14" ht="11.25">
      <c r="A8" s="355">
        <v>5</v>
      </c>
      <c r="B8" s="7" t="s">
        <v>254</v>
      </c>
      <c r="C8" s="472">
        <v>4128</v>
      </c>
      <c r="D8" s="451">
        <v>1508.346516007533</v>
      </c>
      <c r="E8" s="473">
        <f t="shared" si="0"/>
        <v>36.5394020350662</v>
      </c>
      <c r="F8" s="453"/>
      <c r="G8" s="43"/>
      <c r="H8" s="43"/>
      <c r="I8" s="465"/>
      <c r="J8" s="454"/>
      <c r="K8" s="454"/>
      <c r="L8" s="454"/>
      <c r="M8" s="454"/>
      <c r="N8" s="454"/>
    </row>
    <row r="9" spans="1:14" ht="11.25">
      <c r="A9" s="355">
        <v>6</v>
      </c>
      <c r="B9" s="7" t="s">
        <v>255</v>
      </c>
      <c r="C9" s="472">
        <v>33554</v>
      </c>
      <c r="D9" s="451">
        <v>11163.849254742549</v>
      </c>
      <c r="E9" s="473">
        <f t="shared" si="0"/>
        <v>33.27129181242937</v>
      </c>
      <c r="G9" s="43"/>
      <c r="H9" s="43"/>
      <c r="I9" s="465"/>
      <c r="J9" s="454"/>
      <c r="K9" s="454"/>
      <c r="L9" s="454"/>
      <c r="M9" s="454"/>
      <c r="N9" s="454"/>
    </row>
    <row r="10" spans="1:14" ht="11.25">
      <c r="A10" s="355">
        <v>7</v>
      </c>
      <c r="B10" s="7" t="s">
        <v>256</v>
      </c>
      <c r="C10" s="472">
        <v>10764</v>
      </c>
      <c r="D10" s="451">
        <v>4121.340979541228</v>
      </c>
      <c r="E10" s="473">
        <f t="shared" si="0"/>
        <v>38.288191931821146</v>
      </c>
      <c r="G10" s="43"/>
      <c r="H10" s="43"/>
      <c r="I10" s="465"/>
      <c r="J10" s="454"/>
      <c r="K10" s="454"/>
      <c r="L10" s="454"/>
      <c r="M10" s="454"/>
      <c r="N10" s="454"/>
    </row>
    <row r="11" spans="1:14" ht="11.25">
      <c r="A11" s="355">
        <v>8</v>
      </c>
      <c r="B11" s="7" t="s">
        <v>257</v>
      </c>
      <c r="C11" s="472">
        <v>10304</v>
      </c>
      <c r="D11" s="451">
        <v>3351.2434336963483</v>
      </c>
      <c r="E11" s="473">
        <f t="shared" si="0"/>
        <v>32.52371344814003</v>
      </c>
      <c r="G11" s="43"/>
      <c r="H11" s="43"/>
      <c r="I11" s="465"/>
      <c r="J11" s="454"/>
      <c r="K11" s="454"/>
      <c r="L11" s="454"/>
      <c r="M11" s="454"/>
      <c r="N11" s="454"/>
    </row>
    <row r="12" spans="1:14" ht="11.25">
      <c r="A12" s="355">
        <v>9</v>
      </c>
      <c r="B12" s="7" t="s">
        <v>258</v>
      </c>
      <c r="C12" s="472">
        <v>4708</v>
      </c>
      <c r="D12" s="451">
        <v>1611.3780332056194</v>
      </c>
      <c r="E12" s="473">
        <f t="shared" si="0"/>
        <v>34.22638133401911</v>
      </c>
      <c r="G12" s="43"/>
      <c r="H12" s="43"/>
      <c r="I12" s="465"/>
      <c r="J12" s="454"/>
      <c r="K12" s="454"/>
      <c r="L12" s="454"/>
      <c r="M12" s="454"/>
      <c r="N12" s="454"/>
    </row>
    <row r="13" spans="1:14" ht="11.25">
      <c r="A13" s="355">
        <v>10</v>
      </c>
      <c r="B13" s="7" t="s">
        <v>259</v>
      </c>
      <c r="C13" s="472">
        <v>11182</v>
      </c>
      <c r="D13" s="451">
        <v>3835.6812021213905</v>
      </c>
      <c r="E13" s="473">
        <f t="shared" si="0"/>
        <v>34.302282258284656</v>
      </c>
      <c r="G13" s="43"/>
      <c r="H13" s="43"/>
      <c r="I13" s="465"/>
      <c r="J13" s="454"/>
      <c r="K13" s="454"/>
      <c r="L13" s="454"/>
      <c r="M13" s="454"/>
      <c r="N13" s="454"/>
    </row>
    <row r="14" spans="1:14" ht="11.25">
      <c r="A14" s="355">
        <v>11</v>
      </c>
      <c r="B14" s="7" t="s">
        <v>260</v>
      </c>
      <c r="C14" s="472">
        <v>10857</v>
      </c>
      <c r="D14" s="451">
        <v>2987.470097357441</v>
      </c>
      <c r="E14" s="473">
        <f t="shared" si="0"/>
        <v>27.516534009002864</v>
      </c>
      <c r="G14" s="43"/>
      <c r="H14" s="43"/>
      <c r="I14" s="465"/>
      <c r="J14" s="454"/>
      <c r="K14" s="454"/>
      <c r="L14" s="454"/>
      <c r="M14" s="454"/>
      <c r="N14" s="454"/>
    </row>
    <row r="15" spans="1:14" ht="11.25">
      <c r="A15" s="355">
        <v>12</v>
      </c>
      <c r="B15" s="7" t="s">
        <v>261</v>
      </c>
      <c r="C15" s="472">
        <v>8605</v>
      </c>
      <c r="D15" s="451">
        <v>3612.142309797482</v>
      </c>
      <c r="E15" s="473">
        <f t="shared" si="0"/>
        <v>41.977249387536105</v>
      </c>
      <c r="G15" s="43"/>
      <c r="H15" s="43"/>
      <c r="I15" s="465"/>
      <c r="J15" s="454"/>
      <c r="K15" s="454"/>
      <c r="L15" s="454"/>
      <c r="M15" s="454"/>
      <c r="N15" s="454"/>
    </row>
    <row r="16" spans="1:14" ht="11.25">
      <c r="A16" s="355">
        <v>13</v>
      </c>
      <c r="B16" s="7" t="s">
        <v>262</v>
      </c>
      <c r="C16" s="472">
        <v>69545</v>
      </c>
      <c r="D16" s="451">
        <v>22566.294818152557</v>
      </c>
      <c r="E16" s="473">
        <f t="shared" si="0"/>
        <v>32.44847914034447</v>
      </c>
      <c r="G16" s="43"/>
      <c r="H16" s="43"/>
      <c r="I16" s="465"/>
      <c r="J16" s="454"/>
      <c r="K16" s="454"/>
      <c r="L16" s="454"/>
      <c r="M16" s="454"/>
      <c r="N16" s="454"/>
    </row>
    <row r="17" spans="1:14" ht="11.25">
      <c r="A17" s="355">
        <v>14</v>
      </c>
      <c r="B17" s="7" t="s">
        <v>263</v>
      </c>
      <c r="C17" s="472">
        <v>25059</v>
      </c>
      <c r="D17" s="451">
        <v>14198.298220384686</v>
      </c>
      <c r="E17" s="473">
        <f t="shared" si="0"/>
        <v>56.65947651695872</v>
      </c>
      <c r="G17" s="43"/>
      <c r="H17" s="43"/>
      <c r="I17" s="465"/>
      <c r="J17" s="454"/>
      <c r="K17" s="454"/>
      <c r="L17" s="454"/>
      <c r="M17" s="454"/>
      <c r="N17" s="454"/>
    </row>
    <row r="18" spans="1:14" ht="11.25">
      <c r="A18" s="355">
        <v>15</v>
      </c>
      <c r="B18" s="7" t="s">
        <v>264</v>
      </c>
      <c r="C18" s="472">
        <v>4408</v>
      </c>
      <c r="D18" s="451">
        <v>2156.0068493150684</v>
      </c>
      <c r="E18" s="473">
        <f t="shared" si="0"/>
        <v>48.911226164134945</v>
      </c>
      <c r="G18" s="43"/>
      <c r="H18" s="43"/>
      <c r="I18" s="465"/>
      <c r="J18" s="454"/>
      <c r="K18" s="454"/>
      <c r="L18" s="454"/>
      <c r="M18" s="454"/>
      <c r="N18" s="454"/>
    </row>
    <row r="19" spans="1:14" ht="11.25">
      <c r="A19" s="355">
        <v>16</v>
      </c>
      <c r="B19" s="7" t="s">
        <v>265</v>
      </c>
      <c r="C19" s="472">
        <v>10959</v>
      </c>
      <c r="D19" s="451">
        <v>5091.66525198939</v>
      </c>
      <c r="E19" s="473">
        <f t="shared" si="0"/>
        <v>46.46103889031289</v>
      </c>
      <c r="G19" s="43"/>
      <c r="H19" s="43"/>
      <c r="I19" s="465"/>
      <c r="J19" s="454"/>
      <c r="K19" s="454"/>
      <c r="L19" s="454"/>
      <c r="M19" s="454"/>
      <c r="N19" s="454"/>
    </row>
    <row r="20" spans="1:14" ht="11.25">
      <c r="A20" s="355">
        <v>17</v>
      </c>
      <c r="B20" s="7" t="s">
        <v>266</v>
      </c>
      <c r="C20" s="472">
        <v>18386</v>
      </c>
      <c r="D20" s="451">
        <v>9238.204775499611</v>
      </c>
      <c r="E20" s="473">
        <f t="shared" si="0"/>
        <v>50.245865199062386</v>
      </c>
      <c r="G20" s="43"/>
      <c r="H20" s="43"/>
      <c r="I20" s="465"/>
      <c r="J20" s="454"/>
      <c r="K20" s="454"/>
      <c r="L20" s="454"/>
      <c r="M20" s="454"/>
      <c r="N20" s="454"/>
    </row>
    <row r="21" spans="1:14" ht="11.25">
      <c r="A21" s="355">
        <v>18</v>
      </c>
      <c r="B21" s="7" t="s">
        <v>267</v>
      </c>
      <c r="C21" s="472">
        <v>9955</v>
      </c>
      <c r="D21" s="451">
        <v>6007.060928090684</v>
      </c>
      <c r="E21" s="473">
        <f t="shared" si="0"/>
        <v>60.34214895118718</v>
      </c>
      <c r="G21" s="43"/>
      <c r="H21" s="43"/>
      <c r="I21" s="465"/>
      <c r="J21" s="454"/>
      <c r="K21" s="454"/>
      <c r="L21" s="454"/>
      <c r="M21" s="454"/>
      <c r="N21" s="454"/>
    </row>
    <row r="22" spans="1:14" ht="11.25">
      <c r="A22" s="355">
        <v>19</v>
      </c>
      <c r="B22" s="7" t="s">
        <v>268</v>
      </c>
      <c r="C22" s="472">
        <v>7105</v>
      </c>
      <c r="D22" s="451">
        <v>3389.301871440195</v>
      </c>
      <c r="E22" s="473">
        <f t="shared" si="0"/>
        <v>47.70305237776489</v>
      </c>
      <c r="G22" s="43"/>
      <c r="H22" s="43"/>
      <c r="I22" s="465"/>
      <c r="J22" s="454"/>
      <c r="K22" s="454"/>
      <c r="L22" s="454"/>
      <c r="M22" s="454"/>
      <c r="N22" s="454"/>
    </row>
    <row r="23" spans="1:14" ht="11.25">
      <c r="A23" s="355" t="s">
        <v>88</v>
      </c>
      <c r="B23" s="7" t="s">
        <v>269</v>
      </c>
      <c r="C23" s="472">
        <v>4065</v>
      </c>
      <c r="D23" s="451">
        <v>1018.2105263157895</v>
      </c>
      <c r="E23" s="473">
        <f t="shared" si="0"/>
        <v>25.048229429662715</v>
      </c>
      <c r="G23" s="43"/>
      <c r="H23" s="43"/>
      <c r="I23" s="465"/>
      <c r="J23" s="454"/>
      <c r="K23" s="454"/>
      <c r="L23" s="454"/>
      <c r="M23" s="454"/>
      <c r="N23" s="454"/>
    </row>
    <row r="24" spans="1:14" ht="11.25">
      <c r="A24" s="355" t="s">
        <v>90</v>
      </c>
      <c r="B24" s="7" t="s">
        <v>270</v>
      </c>
      <c r="C24" s="472">
        <v>4648</v>
      </c>
      <c r="D24" s="451">
        <v>1049.6676646706587</v>
      </c>
      <c r="E24" s="473">
        <f t="shared" si="0"/>
        <v>22.583211374153585</v>
      </c>
      <c r="G24" s="43"/>
      <c r="H24" s="43"/>
      <c r="I24" s="465"/>
      <c r="J24" s="454"/>
      <c r="K24" s="454"/>
      <c r="L24" s="454"/>
      <c r="M24" s="454"/>
      <c r="N24" s="454"/>
    </row>
    <row r="25" spans="1:14" ht="11.25">
      <c r="A25" s="355">
        <v>21</v>
      </c>
      <c r="B25" s="7" t="s">
        <v>271</v>
      </c>
      <c r="C25" s="472">
        <v>17862</v>
      </c>
      <c r="D25" s="451">
        <v>11548.485017889088</v>
      </c>
      <c r="E25" s="473">
        <f t="shared" si="0"/>
        <v>64.65393023115602</v>
      </c>
      <c r="G25" s="43"/>
      <c r="H25" s="43"/>
      <c r="I25" s="465"/>
      <c r="J25" s="454"/>
      <c r="K25" s="454"/>
      <c r="L25" s="454"/>
      <c r="M25" s="454"/>
      <c r="N25" s="454"/>
    </row>
    <row r="26" spans="1:14" ht="11.25">
      <c r="A26" s="355">
        <v>22</v>
      </c>
      <c r="B26" s="7" t="s">
        <v>272</v>
      </c>
      <c r="C26" s="472">
        <v>19869</v>
      </c>
      <c r="D26" s="451">
        <v>9918.979876796715</v>
      </c>
      <c r="E26" s="473">
        <f t="shared" si="0"/>
        <v>49.92188774873781</v>
      </c>
      <c r="G26" s="43"/>
      <c r="H26" s="43"/>
      <c r="I26" s="465"/>
      <c r="J26" s="454"/>
      <c r="K26" s="454"/>
      <c r="L26" s="454"/>
      <c r="M26" s="454"/>
      <c r="N26" s="454"/>
    </row>
    <row r="27" spans="1:14" ht="11.25">
      <c r="A27" s="355">
        <v>23</v>
      </c>
      <c r="B27" s="7" t="s">
        <v>273</v>
      </c>
      <c r="C27" s="472">
        <v>3150</v>
      </c>
      <c r="D27" s="451">
        <v>1210.7136431784106</v>
      </c>
      <c r="E27" s="473">
        <f t="shared" si="0"/>
        <v>38.43535375169558</v>
      </c>
      <c r="G27" s="43"/>
      <c r="H27" s="43"/>
      <c r="I27" s="465"/>
      <c r="J27" s="454"/>
      <c r="K27" s="454"/>
      <c r="L27" s="454"/>
      <c r="M27" s="454"/>
      <c r="N27" s="454"/>
    </row>
    <row r="28" spans="1:14" ht="11.25">
      <c r="A28" s="355">
        <v>24</v>
      </c>
      <c r="B28" s="7" t="s">
        <v>274</v>
      </c>
      <c r="C28" s="472">
        <v>11486</v>
      </c>
      <c r="D28" s="451">
        <v>4401.173134328359</v>
      </c>
      <c r="E28" s="473">
        <f t="shared" si="0"/>
        <v>38.317718390461074</v>
      </c>
      <c r="G28" s="43"/>
      <c r="H28" s="43"/>
      <c r="I28" s="465"/>
      <c r="J28" s="454"/>
      <c r="K28" s="454"/>
      <c r="L28" s="454"/>
      <c r="M28" s="454"/>
      <c r="N28" s="454"/>
    </row>
    <row r="29" spans="1:14" ht="11.25">
      <c r="A29" s="355">
        <v>25</v>
      </c>
      <c r="B29" s="7" t="s">
        <v>275</v>
      </c>
      <c r="C29" s="472">
        <v>20236</v>
      </c>
      <c r="D29" s="451">
        <v>13827.991411249579</v>
      </c>
      <c r="E29" s="473">
        <f t="shared" si="0"/>
        <v>68.3336203362798</v>
      </c>
      <c r="G29" s="43"/>
      <c r="H29" s="43"/>
      <c r="I29" s="465"/>
      <c r="J29" s="454"/>
      <c r="K29" s="454"/>
      <c r="L29" s="454"/>
      <c r="M29" s="454"/>
      <c r="N29" s="454"/>
    </row>
    <row r="30" spans="1:14" ht="11.25">
      <c r="A30" s="355">
        <v>26</v>
      </c>
      <c r="B30" s="7" t="s">
        <v>276</v>
      </c>
      <c r="C30" s="472">
        <v>17435</v>
      </c>
      <c r="D30" s="451">
        <v>8044.741116751268</v>
      </c>
      <c r="E30" s="473">
        <f t="shared" si="0"/>
        <v>46.141331326362305</v>
      </c>
      <c r="G30" s="43"/>
      <c r="H30" s="43"/>
      <c r="I30" s="465"/>
      <c r="J30" s="454"/>
      <c r="K30" s="454"/>
      <c r="L30" s="454"/>
      <c r="M30" s="454"/>
      <c r="N30" s="454"/>
    </row>
    <row r="31" spans="1:14" ht="11.25">
      <c r="A31" s="355">
        <v>27</v>
      </c>
      <c r="B31" s="7" t="s">
        <v>277</v>
      </c>
      <c r="C31" s="472">
        <v>23017</v>
      </c>
      <c r="D31" s="451">
        <v>8937.719643219138</v>
      </c>
      <c r="E31" s="473">
        <f t="shared" si="0"/>
        <v>38.83094948611521</v>
      </c>
      <c r="G31" s="43"/>
      <c r="H31" s="43"/>
      <c r="I31" s="465"/>
      <c r="J31" s="454"/>
      <c r="K31" s="454"/>
      <c r="L31" s="454"/>
      <c r="M31" s="454"/>
      <c r="N31" s="454"/>
    </row>
    <row r="32" spans="1:14" ht="11.25">
      <c r="A32" s="355">
        <v>28</v>
      </c>
      <c r="B32" s="7" t="s">
        <v>278</v>
      </c>
      <c r="C32" s="472">
        <v>16949</v>
      </c>
      <c r="D32" s="451">
        <v>8877.75054773083</v>
      </c>
      <c r="E32" s="473">
        <f t="shared" si="0"/>
        <v>52.37919964440869</v>
      </c>
      <c r="G32" s="43"/>
      <c r="H32" s="43"/>
      <c r="I32" s="465"/>
      <c r="J32" s="454"/>
      <c r="K32" s="454"/>
      <c r="L32" s="454"/>
      <c r="M32" s="454"/>
      <c r="N32" s="454"/>
    </row>
    <row r="33" spans="1:14" ht="11.25">
      <c r="A33" s="355">
        <v>29</v>
      </c>
      <c r="B33" s="7" t="s">
        <v>279</v>
      </c>
      <c r="C33" s="472">
        <v>30980</v>
      </c>
      <c r="D33" s="451">
        <v>13955.582255083178</v>
      </c>
      <c r="E33" s="473">
        <f t="shared" si="0"/>
        <v>45.04706990020394</v>
      </c>
      <c r="G33" s="43"/>
      <c r="H33" s="43"/>
      <c r="I33" s="465"/>
      <c r="J33" s="454"/>
      <c r="K33" s="454"/>
      <c r="L33" s="454"/>
      <c r="M33" s="454"/>
      <c r="N33" s="454"/>
    </row>
    <row r="34" spans="1:14" ht="11.25">
      <c r="A34" s="355">
        <v>30</v>
      </c>
      <c r="B34" s="7" t="s">
        <v>280</v>
      </c>
      <c r="C34" s="472">
        <v>24203</v>
      </c>
      <c r="D34" s="451">
        <v>7259.540990793512</v>
      </c>
      <c r="E34" s="473">
        <f t="shared" si="0"/>
        <v>29.994384955557212</v>
      </c>
      <c r="G34" s="43"/>
      <c r="H34" s="43"/>
      <c r="I34" s="465"/>
      <c r="J34" s="454"/>
      <c r="K34" s="454"/>
      <c r="L34" s="454"/>
      <c r="M34" s="454"/>
      <c r="N34" s="454"/>
    </row>
    <row r="35" spans="1:14" ht="11.25">
      <c r="A35" s="355">
        <v>31</v>
      </c>
      <c r="B35" s="7" t="s">
        <v>281</v>
      </c>
      <c r="C35" s="472">
        <v>42411</v>
      </c>
      <c r="D35" s="451">
        <v>18992.697523951723</v>
      </c>
      <c r="E35" s="473">
        <f aca="true" t="shared" si="1" ref="E35:E66">D35/C35*100</f>
        <v>44.7824798376641</v>
      </c>
      <c r="G35" s="43"/>
      <c r="H35" s="43"/>
      <c r="I35" s="465"/>
      <c r="J35" s="454"/>
      <c r="K35" s="454"/>
      <c r="L35" s="454"/>
      <c r="M35" s="454"/>
      <c r="N35" s="454"/>
    </row>
    <row r="36" spans="1:14" ht="11.25">
      <c r="A36" s="355">
        <v>32</v>
      </c>
      <c r="B36" s="7" t="s">
        <v>282</v>
      </c>
      <c r="C36" s="472">
        <v>5115</v>
      </c>
      <c r="D36" s="451">
        <v>2423.2684063373717</v>
      </c>
      <c r="E36" s="473">
        <f t="shared" si="1"/>
        <v>47.37572641910795</v>
      </c>
      <c r="G36" s="43"/>
      <c r="H36" s="43"/>
      <c r="I36" s="465"/>
      <c r="J36" s="454"/>
      <c r="K36" s="454"/>
      <c r="L36" s="454"/>
      <c r="M36" s="454"/>
      <c r="N36" s="454"/>
    </row>
    <row r="37" spans="1:14" ht="11.25">
      <c r="A37" s="355">
        <v>33</v>
      </c>
      <c r="B37" s="7" t="s">
        <v>283</v>
      </c>
      <c r="C37" s="472">
        <v>48332</v>
      </c>
      <c r="D37" s="451">
        <v>23063.32548571429</v>
      </c>
      <c r="E37" s="473">
        <f t="shared" si="1"/>
        <v>47.718541516416224</v>
      </c>
      <c r="G37" s="43"/>
      <c r="H37" s="43"/>
      <c r="I37" s="465"/>
      <c r="J37" s="454"/>
      <c r="K37" s="454"/>
      <c r="L37" s="454"/>
      <c r="M37" s="454"/>
      <c r="N37" s="454"/>
    </row>
    <row r="38" spans="1:14" ht="11.25">
      <c r="A38" s="355">
        <v>34</v>
      </c>
      <c r="B38" s="7" t="s">
        <v>284</v>
      </c>
      <c r="C38" s="472">
        <v>34040</v>
      </c>
      <c r="D38" s="451">
        <v>11529.229864484787</v>
      </c>
      <c r="E38" s="473">
        <f t="shared" si="1"/>
        <v>33.86965295089538</v>
      </c>
      <c r="G38" s="43"/>
      <c r="H38" s="43"/>
      <c r="I38" s="465"/>
      <c r="J38" s="454"/>
      <c r="K38" s="454"/>
      <c r="L38" s="454"/>
      <c r="M38" s="454"/>
      <c r="N38" s="454"/>
    </row>
    <row r="39" spans="1:14" ht="11.25">
      <c r="A39" s="355">
        <v>35</v>
      </c>
      <c r="B39" s="7" t="s">
        <v>285</v>
      </c>
      <c r="C39" s="472">
        <v>38126</v>
      </c>
      <c r="D39" s="451">
        <v>24475.019330941082</v>
      </c>
      <c r="E39" s="473">
        <f t="shared" si="1"/>
        <v>64.19508820999077</v>
      </c>
      <c r="G39" s="43"/>
      <c r="H39" s="43"/>
      <c r="I39" s="465"/>
      <c r="J39" s="454"/>
      <c r="K39" s="454"/>
      <c r="L39" s="454"/>
      <c r="M39" s="454"/>
      <c r="N39" s="454"/>
    </row>
    <row r="40" spans="1:14" ht="11.25">
      <c r="A40" s="355">
        <v>36</v>
      </c>
      <c r="B40" s="7" t="s">
        <v>286</v>
      </c>
      <c r="C40" s="472">
        <v>7093</v>
      </c>
      <c r="D40" s="451">
        <v>4399.64705882353</v>
      </c>
      <c r="E40" s="473">
        <f t="shared" si="1"/>
        <v>62.028014363788664</v>
      </c>
      <c r="G40" s="43"/>
      <c r="H40" s="43"/>
      <c r="I40" s="465"/>
      <c r="J40" s="454"/>
      <c r="K40" s="454"/>
      <c r="L40" s="454"/>
      <c r="M40" s="454"/>
      <c r="N40" s="454"/>
    </row>
    <row r="41" spans="1:14" ht="11.25">
      <c r="A41" s="355">
        <v>37</v>
      </c>
      <c r="B41" s="7" t="s">
        <v>287</v>
      </c>
      <c r="C41" s="472">
        <v>20477</v>
      </c>
      <c r="D41" s="451">
        <v>11981.268618589114</v>
      </c>
      <c r="E41" s="473">
        <f t="shared" si="1"/>
        <v>58.51085910333113</v>
      </c>
      <c r="G41" s="43"/>
      <c r="H41" s="43"/>
      <c r="I41" s="465"/>
      <c r="J41" s="454"/>
      <c r="K41" s="454"/>
      <c r="L41" s="454"/>
      <c r="M41" s="454"/>
      <c r="N41" s="454"/>
    </row>
    <row r="42" spans="1:14" ht="11.25">
      <c r="A42" s="355">
        <v>38</v>
      </c>
      <c r="B42" s="7" t="s">
        <v>288</v>
      </c>
      <c r="C42" s="472">
        <v>46639</v>
      </c>
      <c r="D42" s="451">
        <v>30190.047975352114</v>
      </c>
      <c r="E42" s="473">
        <f t="shared" si="1"/>
        <v>64.73133638232406</v>
      </c>
      <c r="G42" s="43"/>
      <c r="H42" s="43"/>
      <c r="I42" s="465"/>
      <c r="J42" s="454"/>
      <c r="K42" s="454"/>
      <c r="L42" s="454"/>
      <c r="M42" s="454"/>
      <c r="N42" s="454"/>
    </row>
    <row r="43" spans="1:14" ht="11.25">
      <c r="A43" s="355">
        <v>39</v>
      </c>
      <c r="B43" s="7" t="s">
        <v>289</v>
      </c>
      <c r="C43" s="472">
        <v>9134</v>
      </c>
      <c r="D43" s="451">
        <v>5217.172655156323</v>
      </c>
      <c r="E43" s="473">
        <f t="shared" si="1"/>
        <v>57.118159132431835</v>
      </c>
      <c r="G43" s="43"/>
      <c r="H43" s="43"/>
      <c r="I43" s="465"/>
      <c r="J43" s="454"/>
      <c r="K43" s="454"/>
      <c r="L43" s="454"/>
      <c r="M43" s="454"/>
      <c r="N43" s="454"/>
    </row>
    <row r="44" spans="1:14" ht="11.25">
      <c r="A44" s="355">
        <v>40</v>
      </c>
      <c r="B44" s="7" t="s">
        <v>290</v>
      </c>
      <c r="C44" s="472">
        <v>11481</v>
      </c>
      <c r="D44" s="451">
        <v>5260.7308735756915</v>
      </c>
      <c r="E44" s="473">
        <f t="shared" si="1"/>
        <v>45.8211904326774</v>
      </c>
      <c r="G44" s="43"/>
      <c r="H44" s="43"/>
      <c r="I44" s="465"/>
      <c r="J44" s="454"/>
      <c r="K44" s="454"/>
      <c r="L44" s="454"/>
      <c r="M44" s="454"/>
      <c r="N44" s="454"/>
    </row>
    <row r="45" spans="1:14" ht="11.25">
      <c r="A45" s="355">
        <v>41</v>
      </c>
      <c r="B45" s="7" t="s">
        <v>291</v>
      </c>
      <c r="C45" s="472">
        <v>11506</v>
      </c>
      <c r="D45" s="451">
        <v>6840.894697812384</v>
      </c>
      <c r="E45" s="473">
        <f t="shared" si="1"/>
        <v>59.4550208396696</v>
      </c>
      <c r="G45" s="43"/>
      <c r="H45" s="43"/>
      <c r="I45" s="465"/>
      <c r="J45" s="454"/>
      <c r="K45" s="454"/>
      <c r="L45" s="454"/>
      <c r="M45" s="454"/>
      <c r="N45" s="454"/>
    </row>
    <row r="46" spans="1:14" ht="11.25">
      <c r="A46" s="355">
        <v>42</v>
      </c>
      <c r="B46" s="7" t="s">
        <v>292</v>
      </c>
      <c r="C46" s="472">
        <v>27301</v>
      </c>
      <c r="D46" s="451">
        <v>13067.654320987655</v>
      </c>
      <c r="E46" s="473">
        <f t="shared" si="1"/>
        <v>47.86511234382497</v>
      </c>
      <c r="G46" s="43"/>
      <c r="H46" s="43"/>
      <c r="I46" s="465"/>
      <c r="J46" s="454"/>
      <c r="K46" s="454"/>
      <c r="L46" s="454"/>
      <c r="M46" s="454"/>
      <c r="N46" s="454"/>
    </row>
    <row r="47" spans="1:14" ht="11.25">
      <c r="A47" s="355">
        <v>43</v>
      </c>
      <c r="B47" s="7" t="s">
        <v>293</v>
      </c>
      <c r="C47" s="472">
        <v>7752</v>
      </c>
      <c r="D47" s="451">
        <v>5140.900273224044</v>
      </c>
      <c r="E47" s="473">
        <f t="shared" si="1"/>
        <v>66.31708298792627</v>
      </c>
      <c r="G47" s="43"/>
      <c r="H47" s="43"/>
      <c r="I47" s="465"/>
      <c r="J47" s="454"/>
      <c r="K47" s="454"/>
      <c r="L47" s="454"/>
      <c r="M47" s="454"/>
      <c r="N47" s="454"/>
    </row>
    <row r="48" spans="1:14" ht="11.25">
      <c r="A48" s="355">
        <v>44</v>
      </c>
      <c r="B48" s="7" t="s">
        <v>294</v>
      </c>
      <c r="C48" s="472">
        <v>49257</v>
      </c>
      <c r="D48" s="451">
        <v>32333.706590341993</v>
      </c>
      <c r="E48" s="473">
        <f t="shared" si="1"/>
        <v>65.6428661719999</v>
      </c>
      <c r="G48" s="43"/>
      <c r="H48" s="43"/>
      <c r="I48" s="465"/>
      <c r="J48" s="454"/>
      <c r="K48" s="454"/>
      <c r="L48" s="454"/>
      <c r="M48" s="454"/>
      <c r="N48" s="454"/>
    </row>
    <row r="49" spans="1:14" ht="11.25">
      <c r="A49" s="355">
        <v>45</v>
      </c>
      <c r="B49" s="7" t="s">
        <v>295</v>
      </c>
      <c r="C49" s="472">
        <v>25601</v>
      </c>
      <c r="D49" s="451">
        <v>15489.978224455612</v>
      </c>
      <c r="E49" s="473">
        <f t="shared" si="1"/>
        <v>60.50536394850049</v>
      </c>
      <c r="G49" s="43"/>
      <c r="H49" s="43"/>
      <c r="I49" s="465"/>
      <c r="J49" s="454"/>
      <c r="K49" s="454"/>
      <c r="L49" s="454"/>
      <c r="M49" s="454"/>
      <c r="N49" s="454"/>
    </row>
    <row r="50" spans="1:14" ht="11.25">
      <c r="A50" s="355">
        <v>46</v>
      </c>
      <c r="B50" s="7" t="s">
        <v>296</v>
      </c>
      <c r="C50" s="472">
        <v>4661</v>
      </c>
      <c r="D50" s="451">
        <v>2120.0903010033444</v>
      </c>
      <c r="E50" s="473">
        <f t="shared" si="1"/>
        <v>45.48573913330497</v>
      </c>
      <c r="G50" s="43"/>
      <c r="H50" s="43"/>
      <c r="I50" s="465"/>
      <c r="J50" s="454"/>
      <c r="K50" s="454"/>
      <c r="L50" s="454"/>
      <c r="M50" s="454"/>
      <c r="N50" s="454"/>
    </row>
    <row r="51" spans="1:14" ht="11.25">
      <c r="A51" s="355">
        <v>47</v>
      </c>
      <c r="B51" s="7" t="s">
        <v>297</v>
      </c>
      <c r="C51" s="472">
        <v>10306</v>
      </c>
      <c r="D51" s="451">
        <v>4420.992801439712</v>
      </c>
      <c r="E51" s="473">
        <f t="shared" si="1"/>
        <v>42.89727150630421</v>
      </c>
      <c r="G51" s="43"/>
      <c r="H51" s="43"/>
      <c r="I51" s="465"/>
      <c r="J51" s="454"/>
      <c r="K51" s="454"/>
      <c r="L51" s="454"/>
      <c r="M51" s="454"/>
      <c r="N51" s="454"/>
    </row>
    <row r="52" spans="1:14" ht="11.25">
      <c r="A52" s="355">
        <v>48</v>
      </c>
      <c r="B52" s="7" t="s">
        <v>298</v>
      </c>
      <c r="C52" s="472">
        <v>2421</v>
      </c>
      <c r="D52" s="451">
        <v>855.6415094339623</v>
      </c>
      <c r="E52" s="473">
        <f t="shared" si="1"/>
        <v>35.34248283494268</v>
      </c>
      <c r="G52" s="43"/>
      <c r="H52" s="43"/>
      <c r="I52" s="465"/>
      <c r="J52" s="454"/>
      <c r="K52" s="454"/>
      <c r="L52" s="454"/>
      <c r="M52" s="454"/>
      <c r="N52" s="454"/>
    </row>
    <row r="53" spans="1:14" ht="11.25">
      <c r="A53" s="355">
        <v>49</v>
      </c>
      <c r="B53" s="7" t="s">
        <v>299</v>
      </c>
      <c r="C53" s="472">
        <v>31177</v>
      </c>
      <c r="D53" s="451">
        <v>12968.766461710453</v>
      </c>
      <c r="E53" s="473">
        <f t="shared" si="1"/>
        <v>41.59722379225215</v>
      </c>
      <c r="G53" s="43"/>
      <c r="H53" s="43"/>
      <c r="I53" s="465"/>
      <c r="J53" s="454"/>
      <c r="K53" s="454"/>
      <c r="L53" s="454"/>
      <c r="M53" s="454"/>
      <c r="N53" s="454"/>
    </row>
    <row r="54" spans="1:14" ht="11.25">
      <c r="A54" s="355">
        <v>50</v>
      </c>
      <c r="B54" s="7" t="s">
        <v>300</v>
      </c>
      <c r="C54" s="472">
        <v>16776</v>
      </c>
      <c r="D54" s="451">
        <v>10744.126748251749</v>
      </c>
      <c r="E54" s="473">
        <f t="shared" si="1"/>
        <v>64.04462773159125</v>
      </c>
      <c r="G54" s="43"/>
      <c r="H54" s="43"/>
      <c r="I54" s="465"/>
      <c r="J54" s="454"/>
      <c r="K54" s="454"/>
      <c r="L54" s="454"/>
      <c r="M54" s="454"/>
      <c r="N54" s="454"/>
    </row>
    <row r="55" spans="1:14" ht="11.25">
      <c r="A55" s="355">
        <v>51</v>
      </c>
      <c r="B55" s="7" t="s">
        <v>301</v>
      </c>
      <c r="C55" s="472">
        <v>20477</v>
      </c>
      <c r="D55" s="451">
        <v>10432.701552462528</v>
      </c>
      <c r="E55" s="473">
        <f t="shared" si="1"/>
        <v>50.94838869200824</v>
      </c>
      <c r="G55" s="43"/>
      <c r="H55" s="43"/>
      <c r="I55" s="465"/>
      <c r="J55" s="454"/>
      <c r="K55" s="454"/>
      <c r="L55" s="454"/>
      <c r="M55" s="454"/>
      <c r="N55" s="454"/>
    </row>
    <row r="56" spans="1:14" ht="11.25">
      <c r="A56" s="355">
        <v>52</v>
      </c>
      <c r="B56" s="7" t="s">
        <v>302</v>
      </c>
      <c r="C56" s="472">
        <v>5917</v>
      </c>
      <c r="D56" s="451">
        <v>4229.947033898305</v>
      </c>
      <c r="E56" s="473">
        <f t="shared" si="1"/>
        <v>71.48803504982769</v>
      </c>
      <c r="G56" s="43"/>
      <c r="H56" s="43"/>
      <c r="I56" s="465"/>
      <c r="J56" s="454"/>
      <c r="K56" s="454"/>
      <c r="L56" s="454"/>
      <c r="M56" s="454"/>
      <c r="N56" s="454"/>
    </row>
    <row r="57" spans="1:14" ht="11.25">
      <c r="A57" s="355">
        <v>53</v>
      </c>
      <c r="B57" s="7" t="s">
        <v>303</v>
      </c>
      <c r="C57" s="472">
        <v>12053</v>
      </c>
      <c r="D57" s="451">
        <v>7544.2613418530345</v>
      </c>
      <c r="E57" s="473">
        <f t="shared" si="1"/>
        <v>62.59239477186621</v>
      </c>
      <c r="G57" s="43"/>
      <c r="H57" s="43"/>
      <c r="I57" s="465"/>
      <c r="J57" s="454"/>
      <c r="K57" s="454"/>
      <c r="L57" s="454"/>
      <c r="M57" s="454"/>
      <c r="N57" s="454"/>
    </row>
    <row r="58" spans="1:14" ht="11.25">
      <c r="A58" s="355">
        <v>54</v>
      </c>
      <c r="B58" s="7" t="s">
        <v>304</v>
      </c>
      <c r="C58" s="472">
        <v>26020</v>
      </c>
      <c r="D58" s="451">
        <v>13642.916337522442</v>
      </c>
      <c r="E58" s="473">
        <f t="shared" si="1"/>
        <v>52.43242251161584</v>
      </c>
      <c r="G58" s="43"/>
      <c r="H58" s="43"/>
      <c r="I58" s="465"/>
      <c r="J58" s="454"/>
      <c r="K58" s="454"/>
      <c r="L58" s="454"/>
      <c r="M58" s="454"/>
      <c r="N58" s="454"/>
    </row>
    <row r="59" spans="1:14" ht="11.25">
      <c r="A59" s="355">
        <v>55</v>
      </c>
      <c r="B59" s="7" t="s">
        <v>305</v>
      </c>
      <c r="C59" s="472">
        <v>7048</v>
      </c>
      <c r="D59" s="451">
        <v>2923.071038251366</v>
      </c>
      <c r="E59" s="473">
        <f t="shared" si="1"/>
        <v>41.47376614999101</v>
      </c>
      <c r="G59" s="43"/>
      <c r="H59" s="43"/>
      <c r="I59" s="465"/>
      <c r="J59" s="454"/>
      <c r="K59" s="454"/>
      <c r="L59" s="454"/>
      <c r="M59" s="454"/>
      <c r="N59" s="454"/>
    </row>
    <row r="60" spans="1:14" ht="11.25">
      <c r="A60" s="355">
        <v>56</v>
      </c>
      <c r="B60" s="7" t="s">
        <v>306</v>
      </c>
      <c r="C60" s="472">
        <v>24664</v>
      </c>
      <c r="D60" s="451">
        <v>11619.441395531165</v>
      </c>
      <c r="E60" s="473">
        <f t="shared" si="1"/>
        <v>47.11093656962036</v>
      </c>
      <c r="G60" s="43"/>
      <c r="H60" s="43"/>
      <c r="I60" s="465"/>
      <c r="J60" s="454"/>
      <c r="K60" s="454"/>
      <c r="L60" s="454"/>
      <c r="M60" s="454"/>
      <c r="N60" s="454"/>
    </row>
    <row r="61" spans="1:14" ht="11.25">
      <c r="A61" s="355">
        <v>57</v>
      </c>
      <c r="B61" s="7" t="s">
        <v>307</v>
      </c>
      <c r="C61" s="472">
        <v>35812</v>
      </c>
      <c r="D61" s="451">
        <v>19098.517868107578</v>
      </c>
      <c r="E61" s="473">
        <f t="shared" si="1"/>
        <v>53.329939316730645</v>
      </c>
      <c r="G61" s="43"/>
      <c r="H61" s="43"/>
      <c r="I61" s="465"/>
      <c r="J61" s="454"/>
      <c r="K61" s="454"/>
      <c r="L61" s="454"/>
      <c r="M61" s="454"/>
      <c r="N61" s="454"/>
    </row>
    <row r="62" spans="1:14" ht="11.25">
      <c r="A62" s="355">
        <v>58</v>
      </c>
      <c r="B62" s="7" t="s">
        <v>308</v>
      </c>
      <c r="C62" s="472">
        <v>6451</v>
      </c>
      <c r="D62" s="451">
        <v>3213.814042115196</v>
      </c>
      <c r="E62" s="473">
        <f t="shared" si="1"/>
        <v>49.81885044357768</v>
      </c>
      <c r="G62" s="43"/>
      <c r="H62" s="43"/>
      <c r="I62" s="465"/>
      <c r="J62" s="454"/>
      <c r="K62" s="454"/>
      <c r="L62" s="454"/>
      <c r="M62" s="454"/>
      <c r="N62" s="454"/>
    </row>
    <row r="63" spans="1:14" ht="11.25">
      <c r="A63" s="355">
        <v>59</v>
      </c>
      <c r="B63" s="7" t="s">
        <v>309</v>
      </c>
      <c r="C63" s="472">
        <v>105460</v>
      </c>
      <c r="D63" s="451">
        <v>36385.475938402305</v>
      </c>
      <c r="E63" s="473">
        <f t="shared" si="1"/>
        <v>34.50168399241637</v>
      </c>
      <c r="G63" s="43"/>
      <c r="H63" s="43"/>
      <c r="I63" s="465"/>
      <c r="J63" s="454"/>
      <c r="K63" s="454"/>
      <c r="L63" s="454"/>
      <c r="M63" s="454"/>
      <c r="N63" s="454"/>
    </row>
    <row r="64" spans="1:14" ht="11.25">
      <c r="A64" s="355">
        <v>60</v>
      </c>
      <c r="B64" s="7" t="s">
        <v>310</v>
      </c>
      <c r="C64" s="472">
        <v>32921</v>
      </c>
      <c r="D64" s="451">
        <v>14519.966450387721</v>
      </c>
      <c r="E64" s="473">
        <f t="shared" si="1"/>
        <v>44.1054841906009</v>
      </c>
      <c r="G64" s="43"/>
      <c r="H64" s="43"/>
      <c r="I64" s="465"/>
      <c r="J64" s="454"/>
      <c r="K64" s="454"/>
      <c r="L64" s="454"/>
      <c r="M64" s="454"/>
      <c r="N64" s="454"/>
    </row>
    <row r="65" spans="1:14" ht="11.25">
      <c r="A65" s="355">
        <v>61</v>
      </c>
      <c r="B65" s="7" t="s">
        <v>311</v>
      </c>
      <c r="C65" s="472">
        <v>9959</v>
      </c>
      <c r="D65" s="451">
        <v>4765.75039745628</v>
      </c>
      <c r="E65" s="473">
        <f t="shared" si="1"/>
        <v>47.85370416162546</v>
      </c>
      <c r="G65" s="43"/>
      <c r="H65" s="43"/>
      <c r="I65" s="465"/>
      <c r="J65" s="454"/>
      <c r="K65" s="454"/>
      <c r="L65" s="454"/>
      <c r="M65" s="454"/>
      <c r="N65" s="454"/>
    </row>
    <row r="66" spans="1:14" ht="11.25">
      <c r="A66" s="355">
        <v>62</v>
      </c>
      <c r="B66" s="7" t="s">
        <v>312</v>
      </c>
      <c r="C66" s="472">
        <v>58711</v>
      </c>
      <c r="D66" s="451">
        <v>18880.755533854168</v>
      </c>
      <c r="E66" s="473">
        <f t="shared" si="1"/>
        <v>32.15880419998666</v>
      </c>
      <c r="G66" s="43"/>
      <c r="H66" s="43"/>
      <c r="I66" s="465"/>
      <c r="J66" s="454"/>
      <c r="K66" s="454"/>
      <c r="L66" s="454"/>
      <c r="M66" s="454"/>
      <c r="N66" s="454"/>
    </row>
    <row r="67" spans="1:14" ht="11.25">
      <c r="A67" s="355">
        <v>63</v>
      </c>
      <c r="B67" s="7" t="s">
        <v>313</v>
      </c>
      <c r="C67" s="472">
        <v>20290</v>
      </c>
      <c r="D67" s="451">
        <v>11043.156087644002</v>
      </c>
      <c r="E67" s="473">
        <f aca="true" t="shared" si="2" ref="E67:E98">D67/C67*100</f>
        <v>54.426594813425346</v>
      </c>
      <c r="G67" s="43"/>
      <c r="H67" s="43"/>
      <c r="I67" s="465"/>
      <c r="J67" s="454"/>
      <c r="K67" s="454"/>
      <c r="L67" s="454"/>
      <c r="M67" s="454"/>
      <c r="N67" s="454"/>
    </row>
    <row r="68" spans="1:14" ht="11.25">
      <c r="A68" s="355">
        <v>64</v>
      </c>
      <c r="B68" s="7" t="s">
        <v>314</v>
      </c>
      <c r="C68" s="472">
        <v>19232</v>
      </c>
      <c r="D68" s="451">
        <v>7506.441253263707</v>
      </c>
      <c r="E68" s="473">
        <f t="shared" si="2"/>
        <v>39.030996533193154</v>
      </c>
      <c r="G68" s="43"/>
      <c r="H68" s="43"/>
      <c r="I68" s="465"/>
      <c r="J68" s="454"/>
      <c r="K68" s="454"/>
      <c r="L68" s="454"/>
      <c r="M68" s="454"/>
      <c r="N68" s="454"/>
    </row>
    <row r="69" spans="1:14" ht="11.25">
      <c r="A69" s="355">
        <v>65</v>
      </c>
      <c r="B69" s="7" t="s">
        <v>315</v>
      </c>
      <c r="C69" s="472">
        <v>6692</v>
      </c>
      <c r="D69" s="451">
        <v>2697.1284634760705</v>
      </c>
      <c r="E69" s="473">
        <f t="shared" si="2"/>
        <v>40.3037726161995</v>
      </c>
      <c r="G69" s="43"/>
      <c r="H69" s="43"/>
      <c r="I69" s="465"/>
      <c r="J69" s="454"/>
      <c r="K69" s="454"/>
      <c r="L69" s="454"/>
      <c r="M69" s="454"/>
      <c r="N69" s="454"/>
    </row>
    <row r="70" spans="1:14" ht="11.25">
      <c r="A70" s="355">
        <v>66</v>
      </c>
      <c r="B70" s="7" t="s">
        <v>316</v>
      </c>
      <c r="C70" s="472">
        <v>14175</v>
      </c>
      <c r="D70" s="451">
        <v>3892.1153846153848</v>
      </c>
      <c r="E70" s="473">
        <f t="shared" si="2"/>
        <v>27.45760412427079</v>
      </c>
      <c r="G70" s="43"/>
      <c r="H70" s="43"/>
      <c r="I70" s="465"/>
      <c r="J70" s="454"/>
      <c r="K70" s="454"/>
      <c r="L70" s="454"/>
      <c r="M70" s="454"/>
      <c r="N70" s="454"/>
    </row>
    <row r="71" spans="1:14" ht="11.25">
      <c r="A71" s="355">
        <v>67</v>
      </c>
      <c r="B71" s="7" t="s">
        <v>317</v>
      </c>
      <c r="C71" s="472">
        <v>38110</v>
      </c>
      <c r="D71" s="451">
        <v>21652.06155715298</v>
      </c>
      <c r="E71" s="473">
        <f t="shared" si="2"/>
        <v>56.814645912235584</v>
      </c>
      <c r="G71" s="43"/>
      <c r="H71" s="43"/>
      <c r="I71" s="465"/>
      <c r="J71" s="454"/>
      <c r="K71" s="454"/>
      <c r="L71" s="454"/>
      <c r="M71" s="454"/>
      <c r="N71" s="454"/>
    </row>
    <row r="72" spans="1:14" ht="11.25">
      <c r="A72" s="355">
        <v>68</v>
      </c>
      <c r="B72" s="7" t="s">
        <v>318</v>
      </c>
      <c r="C72" s="472">
        <v>27018</v>
      </c>
      <c r="D72" s="451">
        <v>13720.15164962377</v>
      </c>
      <c r="E72" s="473">
        <f t="shared" si="2"/>
        <v>50.781522132000035</v>
      </c>
      <c r="G72" s="43"/>
      <c r="H72" s="43"/>
      <c r="I72" s="465"/>
      <c r="J72" s="454"/>
      <c r="K72" s="454"/>
      <c r="L72" s="454"/>
      <c r="M72" s="454"/>
      <c r="N72" s="454"/>
    </row>
    <row r="73" spans="1:14" ht="11.25">
      <c r="A73" s="355">
        <v>69</v>
      </c>
      <c r="B73" s="7" t="s">
        <v>319</v>
      </c>
      <c r="C73" s="472">
        <v>67618</v>
      </c>
      <c r="D73" s="451">
        <v>34863.9099849257</v>
      </c>
      <c r="E73" s="473">
        <f t="shared" si="2"/>
        <v>51.560102317320386</v>
      </c>
      <c r="G73" s="43"/>
      <c r="H73" s="43"/>
      <c r="I73" s="465"/>
      <c r="J73" s="454"/>
      <c r="K73" s="454"/>
      <c r="L73" s="454"/>
      <c r="M73" s="454"/>
      <c r="N73" s="454"/>
    </row>
    <row r="74" spans="1:14" ht="11.25">
      <c r="A74" s="355">
        <v>70</v>
      </c>
      <c r="B74" s="7" t="s">
        <v>320</v>
      </c>
      <c r="C74" s="472">
        <v>8861</v>
      </c>
      <c r="D74" s="451">
        <v>5816.851743119266</v>
      </c>
      <c r="E74" s="473">
        <f t="shared" si="2"/>
        <v>65.64554500755294</v>
      </c>
      <c r="G74" s="43"/>
      <c r="H74" s="43"/>
      <c r="I74" s="465"/>
      <c r="J74" s="454"/>
      <c r="K74" s="454"/>
      <c r="L74" s="454"/>
      <c r="M74" s="454"/>
      <c r="N74" s="454"/>
    </row>
    <row r="75" spans="1:14" ht="11.25">
      <c r="A75" s="355">
        <v>71</v>
      </c>
      <c r="B75" s="7" t="s">
        <v>321</v>
      </c>
      <c r="C75" s="472">
        <v>17899</v>
      </c>
      <c r="D75" s="451">
        <v>11197.61619324536</v>
      </c>
      <c r="E75" s="473">
        <f t="shared" si="2"/>
        <v>62.56001001869021</v>
      </c>
      <c r="G75" s="43"/>
      <c r="H75" s="43"/>
      <c r="I75" s="465"/>
      <c r="J75" s="454"/>
      <c r="K75" s="454"/>
      <c r="L75" s="454"/>
      <c r="M75" s="454"/>
      <c r="N75" s="454"/>
    </row>
    <row r="76" spans="1:14" ht="11.25">
      <c r="A76" s="355">
        <v>72</v>
      </c>
      <c r="B76" s="7" t="s">
        <v>322</v>
      </c>
      <c r="C76" s="472">
        <v>21506</v>
      </c>
      <c r="D76" s="451">
        <v>16015.147260273972</v>
      </c>
      <c r="E76" s="473">
        <f t="shared" si="2"/>
        <v>74.46827518029374</v>
      </c>
      <c r="G76" s="43"/>
      <c r="H76" s="43"/>
      <c r="I76" s="465"/>
      <c r="J76" s="454"/>
      <c r="K76" s="454"/>
      <c r="L76" s="454"/>
      <c r="M76" s="454"/>
      <c r="N76" s="454"/>
    </row>
    <row r="77" spans="1:14" ht="11.25">
      <c r="A77" s="355">
        <v>73</v>
      </c>
      <c r="B77" s="7" t="s">
        <v>323</v>
      </c>
      <c r="C77" s="472">
        <v>14872</v>
      </c>
      <c r="D77" s="451">
        <v>8824.836444444445</v>
      </c>
      <c r="E77" s="473">
        <f t="shared" si="2"/>
        <v>59.338599007829785</v>
      </c>
      <c r="G77" s="43"/>
      <c r="H77" s="43"/>
      <c r="I77" s="465"/>
      <c r="J77" s="454"/>
      <c r="K77" s="454"/>
      <c r="L77" s="454"/>
      <c r="M77" s="454"/>
      <c r="N77" s="454"/>
    </row>
    <row r="78" spans="1:14" ht="11.25">
      <c r="A78" s="355">
        <v>74</v>
      </c>
      <c r="B78" s="7" t="s">
        <v>324</v>
      </c>
      <c r="C78" s="472">
        <v>27510</v>
      </c>
      <c r="D78" s="451">
        <v>13676.254983861782</v>
      </c>
      <c r="E78" s="473">
        <f t="shared" si="2"/>
        <v>49.71375857456118</v>
      </c>
      <c r="G78" s="43"/>
      <c r="H78" s="43"/>
      <c r="I78" s="465"/>
      <c r="J78" s="454"/>
      <c r="K78" s="454"/>
      <c r="L78" s="454"/>
      <c r="M78" s="454"/>
      <c r="N78" s="454"/>
    </row>
    <row r="79" spans="1:14" ht="11.25">
      <c r="A79" s="355">
        <v>75</v>
      </c>
      <c r="B79" s="7" t="s">
        <v>325</v>
      </c>
      <c r="C79" s="472">
        <v>73496</v>
      </c>
      <c r="D79" s="451">
        <v>31681.94637223975</v>
      </c>
      <c r="E79" s="473">
        <f t="shared" si="2"/>
        <v>43.10703490290594</v>
      </c>
      <c r="G79" s="43"/>
      <c r="H79" s="43"/>
      <c r="I79" s="465"/>
      <c r="J79" s="454"/>
      <c r="K79" s="454"/>
      <c r="L79" s="454"/>
      <c r="M79" s="454"/>
      <c r="N79" s="454"/>
    </row>
    <row r="80" spans="1:14" ht="11.25">
      <c r="A80" s="355">
        <v>76</v>
      </c>
      <c r="B80" s="7" t="s">
        <v>326</v>
      </c>
      <c r="C80" s="472">
        <v>46354</v>
      </c>
      <c r="D80" s="451">
        <v>24664.211132832595</v>
      </c>
      <c r="E80" s="473">
        <f t="shared" si="2"/>
        <v>53.208377125668974</v>
      </c>
      <c r="G80" s="43"/>
      <c r="H80" s="43"/>
      <c r="I80" s="465"/>
      <c r="J80" s="454"/>
      <c r="K80" s="454"/>
      <c r="L80" s="454"/>
      <c r="M80" s="454"/>
      <c r="N80" s="454"/>
    </row>
    <row r="81" spans="1:14" ht="11.25">
      <c r="A81" s="355">
        <v>77</v>
      </c>
      <c r="B81" s="7" t="s">
        <v>327</v>
      </c>
      <c r="C81" s="472">
        <v>54985</v>
      </c>
      <c r="D81" s="451">
        <v>25597.309648633574</v>
      </c>
      <c r="E81" s="473">
        <f t="shared" si="2"/>
        <v>46.55325934097222</v>
      </c>
      <c r="G81" s="43"/>
      <c r="H81" s="43"/>
      <c r="I81" s="465"/>
      <c r="J81" s="454"/>
      <c r="K81" s="454"/>
      <c r="L81" s="454"/>
      <c r="M81" s="454"/>
      <c r="N81" s="454"/>
    </row>
    <row r="82" spans="1:14" ht="11.25">
      <c r="A82" s="355">
        <v>78</v>
      </c>
      <c r="B82" s="7" t="s">
        <v>328</v>
      </c>
      <c r="C82" s="472">
        <v>58757</v>
      </c>
      <c r="D82" s="451">
        <v>26446.78719180382</v>
      </c>
      <c r="E82" s="473">
        <f t="shared" si="2"/>
        <v>45.010445039406065</v>
      </c>
      <c r="G82" s="43"/>
      <c r="H82" s="43"/>
      <c r="I82" s="465"/>
      <c r="J82" s="454"/>
      <c r="K82" s="454"/>
      <c r="L82" s="454"/>
      <c r="M82" s="454"/>
      <c r="N82" s="454"/>
    </row>
    <row r="83" spans="1:14" ht="11.25">
      <c r="A83" s="355">
        <v>79</v>
      </c>
      <c r="B83" s="7" t="s">
        <v>329</v>
      </c>
      <c r="C83" s="472">
        <v>12743</v>
      </c>
      <c r="D83" s="451">
        <v>7510.199736321688</v>
      </c>
      <c r="E83" s="473">
        <f t="shared" si="2"/>
        <v>58.93588429978567</v>
      </c>
      <c r="G83" s="43"/>
      <c r="H83" s="43"/>
      <c r="I83" s="465"/>
      <c r="J83" s="454"/>
      <c r="K83" s="454"/>
      <c r="L83" s="454"/>
      <c r="M83" s="454"/>
      <c r="N83" s="454"/>
    </row>
    <row r="84" spans="1:14" ht="11.25">
      <c r="A84" s="355">
        <v>80</v>
      </c>
      <c r="B84" s="7" t="s">
        <v>330</v>
      </c>
      <c r="C84" s="472">
        <v>20973</v>
      </c>
      <c r="D84" s="451">
        <v>8983.432028952726</v>
      </c>
      <c r="E84" s="473">
        <f t="shared" si="2"/>
        <v>42.83331916727567</v>
      </c>
      <c r="G84" s="43"/>
      <c r="H84" s="43"/>
      <c r="I84" s="465"/>
      <c r="J84" s="454"/>
      <c r="K84" s="454"/>
      <c r="L84" s="454"/>
      <c r="M84" s="454"/>
      <c r="N84" s="454"/>
    </row>
    <row r="85" spans="1:14" ht="11.25">
      <c r="A85" s="355">
        <v>81</v>
      </c>
      <c r="B85" s="7" t="s">
        <v>331</v>
      </c>
      <c r="C85" s="472">
        <v>11822</v>
      </c>
      <c r="D85" s="451">
        <v>4357.216842105263</v>
      </c>
      <c r="E85" s="473">
        <f t="shared" si="2"/>
        <v>36.85685029694859</v>
      </c>
      <c r="G85" s="43"/>
      <c r="H85" s="43"/>
      <c r="I85" s="465"/>
      <c r="J85" s="454"/>
      <c r="K85" s="454"/>
      <c r="L85" s="454"/>
      <c r="M85" s="454"/>
      <c r="N85" s="454"/>
    </row>
    <row r="86" spans="1:14" ht="11.25">
      <c r="A86" s="355">
        <v>82</v>
      </c>
      <c r="B86" s="7" t="s">
        <v>332</v>
      </c>
      <c r="C86" s="472">
        <v>8476</v>
      </c>
      <c r="D86" s="451">
        <v>3312.837962962963</v>
      </c>
      <c r="E86" s="473">
        <f t="shared" si="2"/>
        <v>39.084921696118016</v>
      </c>
      <c r="G86" s="43"/>
      <c r="H86" s="43"/>
      <c r="I86" s="465"/>
      <c r="J86" s="454"/>
      <c r="K86" s="454"/>
      <c r="L86" s="454"/>
      <c r="M86" s="454"/>
      <c r="N86" s="454"/>
    </row>
    <row r="87" spans="1:14" ht="11.25">
      <c r="A87" s="355">
        <v>83</v>
      </c>
      <c r="B87" s="7" t="s">
        <v>333</v>
      </c>
      <c r="C87" s="472">
        <v>30529</v>
      </c>
      <c r="D87" s="451">
        <v>9937.810568295114</v>
      </c>
      <c r="E87" s="473">
        <f t="shared" si="2"/>
        <v>32.552034355187246</v>
      </c>
      <c r="G87" s="43"/>
      <c r="H87" s="43"/>
      <c r="I87" s="465"/>
      <c r="J87" s="454"/>
      <c r="K87" s="454"/>
      <c r="L87" s="454"/>
      <c r="M87" s="454"/>
      <c r="N87" s="454"/>
    </row>
    <row r="88" spans="1:14" ht="11.25">
      <c r="A88" s="355">
        <v>84</v>
      </c>
      <c r="B88" s="7" t="s">
        <v>334</v>
      </c>
      <c r="C88" s="472">
        <v>19542</v>
      </c>
      <c r="D88" s="451">
        <v>5993.767494356659</v>
      </c>
      <c r="E88" s="473">
        <f t="shared" si="2"/>
        <v>30.67120813814686</v>
      </c>
      <c r="G88" s="43"/>
      <c r="H88" s="43"/>
      <c r="I88" s="465"/>
      <c r="J88" s="454"/>
      <c r="K88" s="454"/>
      <c r="L88" s="454"/>
      <c r="M88" s="454"/>
      <c r="N88" s="454"/>
    </row>
    <row r="89" spans="1:14" ht="11.25">
      <c r="A89" s="355">
        <v>85</v>
      </c>
      <c r="B89" s="7" t="s">
        <v>335</v>
      </c>
      <c r="C89" s="472">
        <v>22810</v>
      </c>
      <c r="D89" s="451">
        <v>14779.60934408766</v>
      </c>
      <c r="E89" s="473">
        <f t="shared" si="2"/>
        <v>64.79442939100245</v>
      </c>
      <c r="G89" s="43"/>
      <c r="H89" s="43"/>
      <c r="I89" s="465"/>
      <c r="J89" s="454"/>
      <c r="K89" s="454"/>
      <c r="L89" s="454"/>
      <c r="M89" s="454"/>
      <c r="N89" s="454"/>
    </row>
    <row r="90" spans="1:14" ht="11.25">
      <c r="A90" s="355">
        <v>86</v>
      </c>
      <c r="B90" s="7" t="s">
        <v>336</v>
      </c>
      <c r="C90" s="472">
        <v>14502</v>
      </c>
      <c r="D90" s="451">
        <v>8002.375196726472</v>
      </c>
      <c r="E90" s="473">
        <f t="shared" si="2"/>
        <v>55.18118326249118</v>
      </c>
      <c r="G90" s="43"/>
      <c r="H90" s="43"/>
      <c r="I90" s="465"/>
      <c r="J90" s="454"/>
      <c r="K90" s="454"/>
      <c r="L90" s="454"/>
      <c r="M90" s="454"/>
      <c r="N90" s="454"/>
    </row>
    <row r="91" spans="1:14" ht="11.25">
      <c r="A91" s="355">
        <v>87</v>
      </c>
      <c r="B91" s="7" t="s">
        <v>337</v>
      </c>
      <c r="C91" s="472">
        <v>11465</v>
      </c>
      <c r="D91" s="451">
        <v>6194.589743589744</v>
      </c>
      <c r="E91" s="473">
        <f t="shared" si="2"/>
        <v>54.03043823453767</v>
      </c>
      <c r="G91" s="43"/>
      <c r="H91" s="43"/>
      <c r="I91" s="465"/>
      <c r="J91" s="454"/>
      <c r="K91" s="454"/>
      <c r="L91" s="454"/>
      <c r="M91" s="454"/>
      <c r="N91" s="454"/>
    </row>
    <row r="92" spans="1:14" ht="11.25">
      <c r="A92" s="355">
        <v>88</v>
      </c>
      <c r="B92" s="7" t="s">
        <v>338</v>
      </c>
      <c r="C92" s="472">
        <v>12920</v>
      </c>
      <c r="D92" s="451">
        <v>7089.536192214112</v>
      </c>
      <c r="E92" s="473">
        <f t="shared" si="2"/>
        <v>54.872571147168046</v>
      </c>
      <c r="G92" s="43"/>
      <c r="H92" s="43"/>
      <c r="I92" s="465"/>
      <c r="J92" s="454"/>
      <c r="K92" s="454"/>
      <c r="L92" s="454"/>
      <c r="M92" s="454"/>
      <c r="N92" s="454"/>
    </row>
    <row r="93" spans="1:14" ht="11.25">
      <c r="A93" s="355">
        <v>89</v>
      </c>
      <c r="B93" s="7" t="s">
        <v>339</v>
      </c>
      <c r="C93" s="472">
        <v>11877</v>
      </c>
      <c r="D93" s="451">
        <v>7836.601869158879</v>
      </c>
      <c r="E93" s="473">
        <f t="shared" si="2"/>
        <v>65.9813241488497</v>
      </c>
      <c r="G93" s="43"/>
      <c r="H93" s="43"/>
      <c r="I93" s="465"/>
      <c r="J93" s="454"/>
      <c r="K93" s="454"/>
      <c r="L93" s="454"/>
      <c r="M93" s="454"/>
      <c r="N93" s="454"/>
    </row>
    <row r="94" spans="1:14" ht="11.25">
      <c r="A94" s="355">
        <v>90</v>
      </c>
      <c r="B94" s="7" t="s">
        <v>340</v>
      </c>
      <c r="C94" s="472">
        <v>5628</v>
      </c>
      <c r="D94" s="451">
        <v>3100.6493633692457</v>
      </c>
      <c r="E94" s="473">
        <f t="shared" si="2"/>
        <v>55.093272270242466</v>
      </c>
      <c r="G94" s="43"/>
      <c r="H94" s="43"/>
      <c r="I94" s="465"/>
      <c r="J94" s="454"/>
      <c r="K94" s="454"/>
      <c r="L94" s="454"/>
      <c r="M94" s="454"/>
      <c r="N94" s="454"/>
    </row>
    <row r="95" spans="1:14" ht="11.25">
      <c r="A95" s="355">
        <v>91</v>
      </c>
      <c r="B95" s="7" t="s">
        <v>341</v>
      </c>
      <c r="C95" s="472">
        <v>52104</v>
      </c>
      <c r="D95" s="451">
        <v>24305.94269309934</v>
      </c>
      <c r="E95" s="473">
        <f t="shared" si="2"/>
        <v>46.64889968735479</v>
      </c>
      <c r="G95" s="43"/>
      <c r="H95" s="43"/>
      <c r="I95" s="465"/>
      <c r="J95" s="454"/>
      <c r="K95" s="454"/>
      <c r="L95" s="454"/>
      <c r="M95" s="454"/>
      <c r="N95" s="454"/>
    </row>
    <row r="96" spans="1:14" ht="11.25">
      <c r="A96" s="355">
        <v>92</v>
      </c>
      <c r="B96" s="7" t="s">
        <v>342</v>
      </c>
      <c r="C96" s="472">
        <v>67318</v>
      </c>
      <c r="D96" s="451">
        <v>29698.827215297933</v>
      </c>
      <c r="E96" s="473">
        <f t="shared" si="2"/>
        <v>44.11721562627816</v>
      </c>
      <c r="G96" s="43"/>
      <c r="H96" s="43"/>
      <c r="I96" s="465"/>
      <c r="J96" s="454"/>
      <c r="K96" s="454"/>
      <c r="L96" s="454"/>
      <c r="M96" s="454"/>
      <c r="N96" s="454"/>
    </row>
    <row r="97" spans="1:14" ht="11.25">
      <c r="A97" s="355">
        <v>93</v>
      </c>
      <c r="B97" s="7" t="s">
        <v>343</v>
      </c>
      <c r="C97" s="472">
        <v>77005</v>
      </c>
      <c r="D97" s="451">
        <v>20375.452172358306</v>
      </c>
      <c r="E97" s="473">
        <f t="shared" si="2"/>
        <v>26.459908022022343</v>
      </c>
      <c r="G97" s="43"/>
      <c r="H97" s="43"/>
      <c r="I97" s="465"/>
      <c r="J97" s="454"/>
      <c r="K97" s="454"/>
      <c r="L97" s="454"/>
      <c r="M97" s="454"/>
      <c r="N97" s="454"/>
    </row>
    <row r="98" spans="1:14" ht="11.25">
      <c r="A98" s="355">
        <v>94</v>
      </c>
      <c r="B98" s="7" t="s">
        <v>344</v>
      </c>
      <c r="C98" s="472">
        <v>55784</v>
      </c>
      <c r="D98" s="451">
        <v>23430.75081168831</v>
      </c>
      <c r="E98" s="473">
        <f t="shared" si="2"/>
        <v>42.00263661926056</v>
      </c>
      <c r="G98" s="43"/>
      <c r="H98" s="43"/>
      <c r="I98" s="465"/>
      <c r="J98" s="454"/>
      <c r="K98" s="454"/>
      <c r="L98" s="454"/>
      <c r="M98" s="454"/>
      <c r="N98" s="454"/>
    </row>
    <row r="99" spans="1:14" ht="11.25">
      <c r="A99" s="360">
        <v>95</v>
      </c>
      <c r="B99" s="466" t="s">
        <v>345</v>
      </c>
      <c r="C99" s="474">
        <v>52943</v>
      </c>
      <c r="D99" s="451">
        <v>19619.11777216536</v>
      </c>
      <c r="E99" s="475">
        <f>D99/C99*100</f>
        <v>37.05705715989906</v>
      </c>
      <c r="G99" s="43"/>
      <c r="H99" s="43"/>
      <c r="I99" s="465"/>
      <c r="J99" s="454"/>
      <c r="K99" s="454"/>
      <c r="L99" s="454"/>
      <c r="M99" s="454"/>
      <c r="N99" s="454"/>
    </row>
    <row r="100" spans="1:5" ht="11.25">
      <c r="A100" s="372"/>
      <c r="B100" s="7"/>
      <c r="C100" s="454"/>
      <c r="E100" s="476"/>
    </row>
    <row r="101" spans="1:14" ht="11.25">
      <c r="A101" s="372"/>
      <c r="B101" s="7"/>
      <c r="C101" s="454"/>
      <c r="D101" s="454"/>
      <c r="E101" s="477"/>
      <c r="G101" s="454"/>
      <c r="H101" s="454"/>
      <c r="I101" s="454"/>
      <c r="J101" s="454"/>
      <c r="K101" s="478"/>
      <c r="L101" s="454"/>
      <c r="M101" s="454"/>
      <c r="N101" s="454"/>
    </row>
    <row r="102" spans="1:3" ht="11.25">
      <c r="A102" s="372"/>
      <c r="B102" s="7"/>
      <c r="C102" s="454"/>
    </row>
    <row r="103" spans="1:3" ht="11.25">
      <c r="A103" s="372"/>
      <c r="B103" s="7"/>
      <c r="C103" s="454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BERARD, Arnaud (DREES/EXTERNE/EXTERNES)</cp:lastModifiedBy>
  <cp:lastPrinted>2009-05-06T12:16:28Z</cp:lastPrinted>
  <dcterms:created xsi:type="dcterms:W3CDTF">1996-10-21T11:03:58Z</dcterms:created>
  <dcterms:modified xsi:type="dcterms:W3CDTF">2020-10-16T12:40:49Z</dcterms:modified>
  <cp:category/>
  <cp:version/>
  <cp:contentType/>
  <cp:contentStatus/>
</cp:coreProperties>
</file>