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Encadré 3 Tableau " sheetId="1" r:id="rId1"/>
    <sheet name="Tableau 1" sheetId="2" r:id="rId2"/>
    <sheet name="Tableau 2" sheetId="3" r:id="rId3"/>
    <sheet name="Tableau 3" sheetId="4" r:id="rId4"/>
    <sheet name="Tableau 4" sheetId="5" r:id="rId5"/>
    <sheet name="Schema 1" sheetId="6" r:id="rId6"/>
    <sheet name="Tableau 5" sheetId="7" r:id="rId7"/>
    <sheet name="Tableau 6" sheetId="8" r:id="rId8"/>
    <sheet name="Tableau 7" sheetId="9" r:id="rId9"/>
    <sheet name="Tableau 8" sheetId="10" r:id="rId10"/>
    <sheet name="Tableau 9" sheetId="11" r:id="rId11"/>
    <sheet name="Tableau 10" sheetId="12" r:id="rId12"/>
    <sheet name="Tableau 11" sheetId="13" r:id="rId13"/>
    <sheet name="Tableau 12" sheetId="14" r:id="rId14"/>
    <sheet name="Tableau 13" sheetId="15" r:id="rId15"/>
    <sheet name="Graphique 2" sheetId="16" r:id="rId16"/>
    <sheet name="Tableau 14" sheetId="17" r:id="rId17"/>
    <sheet name="Feuil1" sheetId="18" r:id="rId18"/>
  </sheets>
  <definedNames>
    <definedName name="_ftn1" localSheetId="0">'Encadré 3 Tableau '!$B$4</definedName>
    <definedName name="_ftnref1" localSheetId="0">'Encadré 3 Tableau '!$B$1</definedName>
  </definedNames>
  <calcPr fullCalcOnLoad="1"/>
</workbook>
</file>

<file path=xl/sharedStrings.xml><?xml version="1.0" encoding="utf-8"?>
<sst xmlns="http://schemas.openxmlformats.org/spreadsheetml/2006/main" count="527" uniqueCount="294">
  <si>
    <t>Moins de 250</t>
  </si>
  <si>
    <t>Ensemble</t>
  </si>
  <si>
    <t>Activité (nombre d'IVG par an)</t>
  </si>
  <si>
    <t>Nombre</t>
  </si>
  <si>
    <t>Parmi les structures ayant participé à l'enquête, ayant répondu…</t>
  </si>
  <si>
    <t>Au questionnaire structure</t>
  </si>
  <si>
    <t>A au moins un questionnaire praticien</t>
  </si>
  <si>
    <t>%</t>
  </si>
  <si>
    <t>Structures de l'échantillon initial*</t>
  </si>
  <si>
    <t>Structures pratiquant bien des IVG** et ayant accepté le principe de l'enquête</t>
  </si>
  <si>
    <t>Structures ayant effectivement participé à l'enquête***</t>
  </si>
  <si>
    <t>** Lors de la pré-enquête téléphonique, il s’est révélé que certains établissement avaient été regroupés ou avaient cessé leur activité d’orthogénie.</t>
  </si>
  <si>
    <t>* Le niveau d'activité a été calculé à partir des données de la SAE 2005</t>
  </si>
  <si>
    <t>*** La répartition des établissements selon leur niveau d'activité est actualisée à partir des données de la SAE 2007.</t>
  </si>
  <si>
    <t>Plus de 1000</t>
  </si>
  <si>
    <t>De 250 à 1000</t>
  </si>
  <si>
    <t>Public</t>
  </si>
  <si>
    <t>Privé</t>
  </si>
  <si>
    <t>Echantillonnés et ayant accepté de participer à l’enquête</t>
  </si>
  <si>
    <t>Echantillonnés mais ayant refusé de participer à l’enquête</t>
  </si>
  <si>
    <t>Total</t>
  </si>
  <si>
    <t>Salariés exclusifs</t>
  </si>
  <si>
    <t>Libéraux exclusifs</t>
  </si>
  <si>
    <t>Nombre de questionnaires "praticien" reçus</t>
  </si>
  <si>
    <t>Au sein d'un établissement de santé</t>
  </si>
  <si>
    <t>Conventions pour exercer en ville</t>
  </si>
  <si>
    <t>Taux de participation estimé</t>
  </si>
  <si>
    <t>Exercice mixte</t>
  </si>
  <si>
    <t>Médecins généralistes</t>
  </si>
  <si>
    <t>Chirurgiens</t>
  </si>
  <si>
    <t>Sages-femmes</t>
  </si>
  <si>
    <t>Autres praticiens</t>
  </si>
  <si>
    <t>Gynécologue</t>
  </si>
  <si>
    <t>Médecins (hors chirurgien)</t>
  </si>
  <si>
    <t>Non médecins (et chirurgiens)</t>
  </si>
  <si>
    <t>Taux de participation</t>
  </si>
  <si>
    <t>Total médecins (hors chirurgien)</t>
  </si>
  <si>
    <t>Total non médecins (et chirurgien)</t>
  </si>
  <si>
    <t>Qualification du praticien</t>
  </si>
  <si>
    <t>Nombre de questionnaires "praticien" de salariés reçus</t>
  </si>
  <si>
    <t>Structures ayant accepté de participer à l'enquête (238)</t>
  </si>
  <si>
    <t>Structures ayant effectivement participé à l'enquête (223)</t>
  </si>
  <si>
    <t>Nombre de questionnaires reçus</t>
  </si>
  <si>
    <t>"Médical"</t>
  </si>
  <si>
    <t>"Patiente"</t>
  </si>
  <si>
    <t>Taux de réponse estimé sur les structures participantes</t>
  </si>
  <si>
    <t>Nombre d'IVG déclarées pendant la période d'enquête</t>
  </si>
  <si>
    <t>&lt;250</t>
  </si>
  <si>
    <t>250 à 1000</t>
  </si>
  <si>
    <t>&gt;=1000</t>
  </si>
  <si>
    <t>France entière</t>
  </si>
  <si>
    <t>Questionnaire "medical"</t>
  </si>
  <si>
    <t>Questionnaire "patiente"</t>
  </si>
  <si>
    <t>Questionnaire "praticien"</t>
  </si>
  <si>
    <t>Questionnaire "structure"</t>
  </si>
  <si>
    <t>Ayant réalisé la consultation pré-IVG</t>
  </si>
  <si>
    <t>Ayant réalisé l'acte IVG</t>
  </si>
  <si>
    <t>X</t>
  </si>
  <si>
    <t>Salariés*</t>
  </si>
  <si>
    <t>Libéraux*</t>
  </si>
  <si>
    <t>Ensemble**</t>
  </si>
  <si>
    <t>** De même que pour les praticiens déclarés, on considère deux fois les praticiens à exercice mixte : comme appartenant aux salariés et comme appartenant aux libéraux. Ainsi, pour les praticiens exerçant dans un établissement réalisant moins de 250 IVG par an, on obtient : [234+3+(58*2)] / 632 = 57,7 %</t>
  </si>
  <si>
    <t>Libéral exclusif</t>
  </si>
  <si>
    <t>Salarié exclusif</t>
  </si>
  <si>
    <t>Mode d'exercice</t>
  </si>
  <si>
    <t>Marges communes</t>
  </si>
  <si>
    <t>En établissement</t>
  </si>
  <si>
    <t>10 830</t>
  </si>
  <si>
    <t>10 547</t>
  </si>
  <si>
    <t>9 225</t>
  </si>
  <si>
    <t>207 439</t>
  </si>
  <si>
    <t>En cabinet</t>
  </si>
  <si>
    <t>1 115</t>
  </si>
  <si>
    <t>19 615</t>
  </si>
  <si>
    <t>Mineures</t>
  </si>
  <si>
    <t>1 204</t>
  </si>
  <si>
    <t>1 067</t>
  </si>
  <si>
    <t>14 959</t>
  </si>
  <si>
    <t>Majeures</t>
  </si>
  <si>
    <t>9 626</t>
  </si>
  <si>
    <t>9 480</t>
  </si>
  <si>
    <t>8 264</t>
  </si>
  <si>
    <t>212 095</t>
  </si>
  <si>
    <t>11 945</t>
  </si>
  <si>
    <t>11 405</t>
  </si>
  <si>
    <t>9 905</t>
  </si>
  <si>
    <t>227 054</t>
  </si>
  <si>
    <t>Fichier "médical"</t>
  </si>
  <si>
    <t>Fichier "patiente"</t>
  </si>
  <si>
    <t>Fichier "IVG"</t>
  </si>
  <si>
    <t>Ile-de-France</t>
  </si>
  <si>
    <t>Bassin Parisien (sans Centre)</t>
  </si>
  <si>
    <t>Est</t>
  </si>
  <si>
    <t>Ouest</t>
  </si>
  <si>
    <t>Sud-Ouest (sans Midi-Pyrénées)</t>
  </si>
  <si>
    <t>Centre-est (sans Rhône)</t>
  </si>
  <si>
    <t>Méditerranée (sans PACA)</t>
  </si>
  <si>
    <t>ZEAT</t>
  </si>
  <si>
    <t>Régions ou département à extension</t>
  </si>
  <si>
    <t>Guadeloupe</t>
  </si>
  <si>
    <t>Réunion</t>
  </si>
  <si>
    <t>Corse</t>
  </si>
  <si>
    <t>Alsace</t>
  </si>
  <si>
    <t>Centre</t>
  </si>
  <si>
    <t>Nord-Pas-de-Calais</t>
  </si>
  <si>
    <t>Rhône</t>
  </si>
  <si>
    <t>Midi-Pyrénées</t>
  </si>
  <si>
    <t>PACA</t>
  </si>
  <si>
    <t>Durée d'enquête (en semaines)</t>
  </si>
  <si>
    <t>Taux de sondage selon taille des établissements (nombre d'IVG par an)</t>
  </si>
  <si>
    <t>Zones géographiques</t>
  </si>
  <si>
    <t>DOM (hors Guadeloupe et Réunion)</t>
  </si>
  <si>
    <t>ZEAT*</t>
  </si>
  <si>
    <t>Champagne-Ardenne</t>
  </si>
  <si>
    <t>Picardie</t>
  </si>
  <si>
    <t>Haute-Normandie</t>
  </si>
  <si>
    <t>Basse-Normandie</t>
  </si>
  <si>
    <t>Bourgogne</t>
  </si>
  <si>
    <t>Lorraine</t>
  </si>
  <si>
    <t>Franche Comté</t>
  </si>
  <si>
    <t>Bretagne</t>
  </si>
  <si>
    <t>Poitou-Charentes</t>
  </si>
  <si>
    <t>Aquitaine</t>
  </si>
  <si>
    <t>Limousin</t>
  </si>
  <si>
    <t>Rhône-Alpes</t>
  </si>
  <si>
    <t>Auvergne</t>
  </si>
  <si>
    <t>Procence-Alpes-Côte-d'Azur</t>
  </si>
  <si>
    <t>Martinique et Guyane</t>
  </si>
  <si>
    <t>Languedoc-Roussillon</t>
  </si>
  <si>
    <t>Région</t>
  </si>
  <si>
    <t>Bassin parisien</t>
  </si>
  <si>
    <t>Nord</t>
  </si>
  <si>
    <t>Sud-Ouest</t>
  </si>
  <si>
    <t>Centre-Est</t>
  </si>
  <si>
    <t>Méditéranée</t>
  </si>
  <si>
    <t>DOM</t>
  </si>
  <si>
    <t>Taille de l'établissement (en nombre d’IVG par an)</t>
  </si>
  <si>
    <t>Martinique</t>
  </si>
  <si>
    <t>Guyane</t>
  </si>
  <si>
    <t>Pays de la Loire</t>
  </si>
  <si>
    <t>Population et lieu de l'IVG</t>
  </si>
  <si>
    <t>IVG en ville</t>
  </si>
  <si>
    <t>IVG à l'hôpital</t>
  </si>
  <si>
    <t>15-19</t>
  </si>
  <si>
    <t>20-24</t>
  </si>
  <si>
    <t>25-29</t>
  </si>
  <si>
    <t>30-34</t>
  </si>
  <si>
    <t>35-39</t>
  </si>
  <si>
    <t>40-44</t>
  </si>
  <si>
    <t>45-49</t>
  </si>
  <si>
    <t>Classe d'âge</t>
  </si>
  <si>
    <t>15-49</t>
  </si>
  <si>
    <t>Tous âges</t>
  </si>
  <si>
    <t>Enquête DREES (fichier patiente)</t>
  </si>
  <si>
    <t>Données exhaustives 2007</t>
  </si>
  <si>
    <t>Caracréristiques dont on compare la distribution dans les deux sources</t>
  </si>
  <si>
    <t>Nom de la variable</t>
  </si>
  <si>
    <t>Nombre de modalités</t>
  </si>
  <si>
    <t>Valeur du V de Cramer comparant aux bulletins statistiques de 2007</t>
  </si>
  <si>
    <t>Base "Médical" (11945)</t>
  </si>
  <si>
    <t>Base "IVG" (9905)</t>
  </si>
  <si>
    <t>Âge de la femme</t>
  </si>
  <si>
    <t>Âge calculé d'après la date de naissance</t>
  </si>
  <si>
    <t>Pays de naissance de la femme</t>
  </si>
  <si>
    <t>Nombre d'IVG antérieures de la femme</t>
  </si>
  <si>
    <t>Nombre de naissances antérieures de la femme</t>
  </si>
  <si>
    <t>Activité de la femme</t>
  </si>
  <si>
    <t>Interruption pour motif médical (oui / non)</t>
  </si>
  <si>
    <t>Technique médicamenteuse (oui / non)</t>
  </si>
  <si>
    <t>Lieu de l'intervention</t>
  </si>
  <si>
    <t>Statut de l'établissement</t>
  </si>
  <si>
    <t>Age</t>
  </si>
  <si>
    <t>Q2</t>
  </si>
  <si>
    <t>DEPNAIS</t>
  </si>
  <si>
    <t>Q4</t>
  </si>
  <si>
    <t>IVGA</t>
  </si>
  <si>
    <t>GA</t>
  </si>
  <si>
    <t>ACT</t>
  </si>
  <si>
    <t>Q10</t>
  </si>
  <si>
    <t>IMG</t>
  </si>
  <si>
    <t>TM</t>
  </si>
  <si>
    <t>LI</t>
  </si>
  <si>
    <t>ST</t>
  </si>
  <si>
    <t>7 (a)</t>
  </si>
  <si>
    <t>3 (b)</t>
  </si>
  <si>
    <t>2 (c )</t>
  </si>
  <si>
    <t>4 (d)</t>
  </si>
  <si>
    <t>5 (e )</t>
  </si>
  <si>
    <t>5 (f)</t>
  </si>
  <si>
    <t>4 (g)</t>
  </si>
  <si>
    <t>3 (h)</t>
  </si>
  <si>
    <t>3 (i)</t>
  </si>
  <si>
    <t>3 (j)</t>
  </si>
  <si>
    <t>(b) : France métropolitaine, DOM-TOM, étranger.</t>
  </si>
  <si>
    <t>(c ): France, étranger.</t>
  </si>
  <si>
    <t>(e ): 0, 1, 2, 3, 4 ou plus.</t>
  </si>
  <si>
    <t>(d) : 0, 1, 2, 3 ou plus.</t>
  </si>
  <si>
    <t>(g) : exerce un emploi, au chômage (rémunéré ou non), étudiante, autre (congés formation, apprentissage…).</t>
  </si>
  <si>
    <t>(h) : exerce un emploi, étudiante, autres situations (y compris chômage).</t>
  </si>
  <si>
    <t>(j) : public, privé à but non lucratif, privé à but lucratif.</t>
  </si>
  <si>
    <t>(i) : hôpital ou clinique, cabinet de gynécologue ou de gynéco-obstétricien, cabinet de généraliste ou autre.</t>
  </si>
  <si>
    <t>Femmes majeures en établissements</t>
  </si>
  <si>
    <t>Femmes mineures ou IVG en ville</t>
  </si>
  <si>
    <t>*Les zones d’études et d’aménagement du territoire (ZEAT) constituent des subdivisitions territoriales, définies par l'INSEE et regroupant une ou plusieurs régions.</t>
  </si>
  <si>
    <t>Région*</t>
  </si>
  <si>
    <t>* Les régions en gras sont celles pour lesquelles une extension a été réalisée.</t>
  </si>
  <si>
    <t>Nombre de praticiens déclarés par les structures participantes</t>
  </si>
  <si>
    <t>Nombre de praticiens salariés déclarés par les structures participantes</t>
  </si>
  <si>
    <t>(a) : 12-17 ans, 18-19 ans, 20-24 ans, 25-29 ans, 30-34 ans, 35-39 ans, 40 ans ou plus.</t>
  </si>
  <si>
    <t>(f) : occupe un emploi, actuellement au chômage, femme au foyer, étudiante ou élève, autre.</t>
  </si>
  <si>
    <t>Tarif des forfaits IVG en établissements publics et privés ex-DG (en euros)</t>
  </si>
  <si>
    <t>Simulation Atih du prix sous T2A***</t>
  </si>
  <si>
    <t>IVG chirurgicale*</t>
  </si>
  <si>
    <t>Avec anesthésie générale, hospitalisation de 12 à 24 heures</t>
  </si>
  <si>
    <t>213,03</t>
  </si>
  <si>
    <t>Avec anesthésie générale, hospitalisation de moins de 12 heures</t>
  </si>
  <si>
    <t>184,79</t>
  </si>
  <si>
    <t>Sans anesthésie générale, hospitalisation de 12 à 24 heures</t>
  </si>
  <si>
    <t>165,77</t>
  </si>
  <si>
    <t>Sans anesthésie générale, hospitalisation de moins de 12 heures</t>
  </si>
  <si>
    <t>137,53</t>
  </si>
  <si>
    <t>Forfait pour 24 heures supplémentaires</t>
  </si>
  <si>
    <t>28,23</t>
  </si>
  <si>
    <t>IVG médicamenteuse**</t>
  </si>
  <si>
    <t>En établissement de santé</t>
  </si>
  <si>
    <t>199,93</t>
  </si>
  <si>
    <t>En ville</t>
  </si>
  <si>
    <t>.</t>
  </si>
  <si>
    <t>* Les forfaits incluent les analyses de laboratoire préalables, l'anesthésie lorsqu'elle est pratiquée, l'intervention et la surveillance.</t>
  </si>
  <si>
    <t xml:space="preserve">* Les deux consultations préalables et la consultation de contrôle sont facturables en sus (pour chacune, prix arrêtés à 25 euros, sans dépassement d'honoraire) </t>
  </si>
  <si>
    <t>** Les forfaits comprennent quatre consultations (confirmation de la demande, prise de la mifépristone, prise de misoprostol, visite de contrôle) et la délivrance des médicaments</t>
  </si>
  <si>
    <t>** Sont exclues la consultation initiale et les analyses de laboratoire préalables (23 euros)</t>
  </si>
  <si>
    <t>*** Estimation réalisée par l’ATIH, dans le cas où les tarifs IVG relèveraient du droit commun et étaient fixés selon la même logique que les « fausses couches spontanées » (FCS).</t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</si>
  <si>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 : arrêtés du 9 février 1991, du 23 juillet 2004, du 28 avril 2008 et du 4 août 2009, relatifs aux forfaits afférents à l'IVG.</t>
    </r>
  </si>
  <si>
    <t>Tableau 1 - Taux de sondage et durée d’enquête par région et taille de l’établissement</t>
  </si>
  <si>
    <t>Tableau 2 - Échantillon national des établissements selon la région et la taille</t>
  </si>
  <si>
    <t>Tableau 3 - Estimation du nombre d’IVG réalisées à l’hôpital, par région et taille de l’établissement, au sein de l'échantillon</t>
  </si>
  <si>
    <t>Tableau 4 - Estimation du nombre d’IVG en ville, à l’hôpital et des mineures au sein de l’échantillon</t>
  </si>
  <si>
    <t>Schéma 1 - Organisation de la collecte</t>
  </si>
  <si>
    <t>Tableau 5 - Comparaison des répartitions selon la taille et le secteur des établissements ayant accepté ou refusé de participer à l’enquête</t>
  </si>
  <si>
    <r>
      <t>A au moins un questionnaire IVG (</t>
    </r>
    <r>
      <rPr>
        <i/>
        <sz val="8"/>
        <rFont val="Arial"/>
        <family val="2"/>
      </rPr>
      <t xml:space="preserve">Medical </t>
    </r>
    <r>
      <rPr>
        <sz val="8"/>
        <rFont val="Arial"/>
        <family val="2"/>
      </rPr>
      <t xml:space="preserve">ou </t>
    </r>
    <r>
      <rPr>
        <i/>
        <sz val="8"/>
        <rFont val="Arial"/>
        <family val="2"/>
      </rPr>
      <t>Patiente</t>
    </r>
    <r>
      <rPr>
        <sz val="8"/>
        <rFont val="Arial"/>
        <family val="2"/>
      </rPr>
      <t>)</t>
    </r>
  </si>
  <si>
    <t>Tableau 6 - Niveau de participation réelle à l’enquête selon l’activité des établissements</t>
  </si>
  <si>
    <r>
      <t xml:space="preserve">* Calculée en sommant les questionnaires reçus des exclusifs de la catégorie considérée avec </t>
    </r>
    <r>
      <rPr>
        <b/>
        <sz val="8"/>
        <rFont val="Arial"/>
        <family val="2"/>
      </rPr>
      <t>l'ensemble</t>
    </r>
    <r>
      <rPr>
        <sz val="8"/>
        <rFont val="Arial"/>
        <family val="2"/>
      </rPr>
      <t xml:space="preserve"> des mixtes et en divisant par le total déclarés dans la catégorie. Ainsi, pour les salariés d'un établissement pratiquant moins de 250 IVG par an, on obtient : [234 + 58)] / 556 = 52,5%</t>
    </r>
  </si>
  <si>
    <t>Tableau 7 - Estimation du taux de retour au questionnaire "praticien"</t>
  </si>
  <si>
    <t>Tableau 8 - Taux de retour estimés des salariés au questionnaire "praticien" selon leur qualification</t>
  </si>
  <si>
    <t>Tableau 9 - Taux de retour estimés des salariés (borne haute) selon leur qualification par strate</t>
  </si>
  <si>
    <r>
      <rPr>
        <sz val="8"/>
        <rFont val="Arial"/>
        <family val="2"/>
      </rPr>
      <t xml:space="preserve">"Médical" </t>
    </r>
    <r>
      <rPr>
        <b/>
        <sz val="8"/>
        <rFont val="Arial"/>
        <family val="2"/>
      </rPr>
      <t>OU</t>
    </r>
    <r>
      <rPr>
        <sz val="8"/>
        <rFont val="Arial"/>
        <family val="2"/>
      </rPr>
      <t xml:space="preserve"> "Patiente"</t>
    </r>
  </si>
  <si>
    <r>
      <t>"</t>
    </r>
    <r>
      <rPr>
        <sz val="8"/>
        <rFont val="Arial"/>
        <family val="2"/>
      </rPr>
      <t xml:space="preserve">Médical" </t>
    </r>
    <r>
      <rPr>
        <b/>
        <sz val="8"/>
        <rFont val="Arial"/>
        <family val="2"/>
      </rPr>
      <t>ET</t>
    </r>
    <r>
      <rPr>
        <sz val="8"/>
        <rFont val="Arial"/>
        <family val="2"/>
      </rPr>
      <t xml:space="preserve"> "patiente"</t>
    </r>
  </si>
  <si>
    <t>Tableau 10 - Taux de retour estimés des questionnaires "médical" et "patiente"</t>
  </si>
  <si>
    <r>
      <t>Nombre d'IVG enquêtés (</t>
    </r>
    <r>
      <rPr>
        <i/>
        <sz val="8"/>
        <rFont val="Arial"/>
        <family val="2"/>
      </rPr>
      <t>dont IVG en ville</t>
    </r>
    <r>
      <rPr>
        <sz val="8"/>
        <rFont val="Arial"/>
        <family val="2"/>
      </rPr>
      <t>)</t>
    </r>
  </si>
  <si>
    <r>
      <t>9905 (</t>
    </r>
    <r>
      <rPr>
        <i/>
        <sz val="8"/>
        <rFont val="Arial"/>
        <family val="2"/>
      </rPr>
      <t>680</t>
    </r>
    <r>
      <rPr>
        <sz val="8"/>
        <rFont val="Arial"/>
        <family val="2"/>
      </rPr>
      <t>) cas où on dispose des deux questionnaires relatifs à l'IVG ("Médical" et "Patiente")</t>
    </r>
  </si>
  <si>
    <r>
      <t>9104 (</t>
    </r>
    <r>
      <rPr>
        <i/>
        <sz val="8"/>
        <rFont val="Arial"/>
        <family val="2"/>
      </rPr>
      <t>665</t>
    </r>
    <r>
      <rPr>
        <sz val="8"/>
        <rFont val="Arial"/>
        <family val="2"/>
      </rPr>
      <t>)</t>
    </r>
  </si>
  <si>
    <r>
      <t>86 (</t>
    </r>
    <r>
      <rPr>
        <i/>
        <sz val="8"/>
        <rFont val="Arial"/>
        <family val="2"/>
      </rPr>
      <t>7</t>
    </r>
    <r>
      <rPr>
        <sz val="8"/>
        <rFont val="Arial"/>
        <family val="2"/>
      </rPr>
      <t>)</t>
    </r>
  </si>
  <si>
    <r>
      <t>388 (</t>
    </r>
    <r>
      <rPr>
        <i/>
        <sz val="8"/>
        <rFont val="Arial"/>
        <family val="2"/>
      </rPr>
      <t>0</t>
    </r>
    <r>
      <rPr>
        <sz val="8"/>
        <rFont val="Arial"/>
        <family val="2"/>
      </rPr>
      <t>)</t>
    </r>
  </si>
  <si>
    <r>
      <t>64 (</t>
    </r>
    <r>
      <rPr>
        <i/>
        <sz val="8"/>
        <rFont val="Arial"/>
        <family val="2"/>
      </rPr>
      <t>0</t>
    </r>
    <r>
      <rPr>
        <sz val="8"/>
        <rFont val="Arial"/>
        <family val="2"/>
      </rPr>
      <t>)</t>
    </r>
  </si>
  <si>
    <r>
      <t>151 (</t>
    </r>
    <r>
      <rPr>
        <i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</si>
  <si>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28 (</t>
    </r>
    <r>
      <rPr>
        <i/>
        <sz val="8"/>
        <rFont val="Arial"/>
        <family val="2"/>
      </rPr>
      <t>0</t>
    </r>
    <r>
      <rPr>
        <sz val="8"/>
        <rFont val="Arial"/>
        <family val="2"/>
      </rPr>
      <t>)</t>
    </r>
  </si>
  <si>
    <r>
      <t>42 (</t>
    </r>
    <r>
      <rPr>
        <i/>
        <sz val="8"/>
        <rFont val="Arial"/>
        <family val="2"/>
      </rPr>
      <t>0</t>
    </r>
    <r>
      <rPr>
        <sz val="8"/>
        <rFont val="Arial"/>
        <family val="2"/>
      </rPr>
      <t>)</t>
    </r>
  </si>
  <si>
    <r>
      <t>2040 (</t>
    </r>
    <r>
      <rPr>
        <i/>
        <sz val="8"/>
        <rFont val="Arial"/>
        <family val="2"/>
      </rPr>
      <t>435</t>
    </r>
    <r>
      <rPr>
        <sz val="8"/>
        <rFont val="Arial"/>
        <family val="2"/>
      </rPr>
      <t>) cas où on ne dipose que du questionnaire "Médical"</t>
    </r>
  </si>
  <si>
    <r>
      <t>1659 (</t>
    </r>
    <r>
      <rPr>
        <i/>
        <sz val="8"/>
        <rFont val="Arial"/>
        <family val="2"/>
      </rPr>
      <t>422</t>
    </r>
    <r>
      <rPr>
        <sz val="8"/>
        <rFont val="Arial"/>
        <family val="2"/>
      </rPr>
      <t>)</t>
    </r>
  </si>
  <si>
    <r>
      <t>38 (</t>
    </r>
    <r>
      <rPr>
        <i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</si>
  <si>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97 (</t>
    </r>
    <r>
      <rPr>
        <i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</si>
  <si>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81 (</t>
    </r>
    <r>
      <rPr>
        <i/>
        <sz val="8"/>
        <rFont val="Arial"/>
        <family val="2"/>
      </rPr>
      <t>0</t>
    </r>
    <r>
      <rPr>
        <sz val="8"/>
        <rFont val="Arial"/>
        <family val="2"/>
      </rPr>
      <t>)</t>
    </r>
  </si>
  <si>
    <r>
      <t>84 (</t>
    </r>
    <r>
      <rPr>
        <i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</si>
  <si>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48 (</t>
    </r>
    <r>
      <rPr>
        <i/>
        <sz val="8"/>
        <rFont val="Arial"/>
        <family val="2"/>
      </rPr>
      <t>0</t>
    </r>
    <r>
      <rPr>
        <sz val="8"/>
        <rFont val="Arial"/>
        <family val="2"/>
      </rPr>
      <t>)</t>
    </r>
  </si>
  <si>
    <r>
      <t>23 (</t>
    </r>
    <r>
      <rPr>
        <i/>
        <sz val="8"/>
        <rFont val="Arial"/>
        <family val="2"/>
      </rPr>
      <t>0</t>
    </r>
    <r>
      <rPr>
        <sz val="8"/>
        <rFont val="Arial"/>
        <family val="2"/>
      </rPr>
      <t>)</t>
    </r>
  </si>
  <si>
    <r>
      <t>10 (</t>
    </r>
    <r>
      <rPr>
        <i/>
        <sz val="8"/>
        <rFont val="Arial"/>
        <family val="2"/>
      </rPr>
      <t>0</t>
    </r>
    <r>
      <rPr>
        <sz val="8"/>
        <rFont val="Arial"/>
        <family val="2"/>
      </rPr>
      <t>)</t>
    </r>
  </si>
  <si>
    <r>
      <t>1498 (</t>
    </r>
    <r>
      <rPr>
        <i/>
        <sz val="8"/>
        <rFont val="Arial"/>
        <family val="2"/>
      </rPr>
      <t>178</t>
    </r>
    <r>
      <rPr>
        <sz val="8"/>
        <rFont val="Arial"/>
        <family val="2"/>
      </rPr>
      <t>) cas où ne dispose que du questionnaire "Patiente"</t>
    </r>
  </si>
  <si>
    <r>
      <t>1038 (</t>
    </r>
    <r>
      <rPr>
        <i/>
        <sz val="8"/>
        <rFont val="Arial"/>
        <family val="2"/>
      </rPr>
      <t>143</t>
    </r>
    <r>
      <rPr>
        <sz val="8"/>
        <rFont val="Arial"/>
        <family val="2"/>
      </rPr>
      <t>)</t>
    </r>
  </si>
  <si>
    <r>
      <t>49 (</t>
    </r>
    <r>
      <rPr>
        <i/>
        <sz val="8"/>
        <rFont val="Arial"/>
        <family val="2"/>
      </rPr>
      <t>23</t>
    </r>
    <r>
      <rPr>
        <sz val="8"/>
        <rFont val="Arial"/>
        <family val="2"/>
      </rPr>
      <t>)</t>
    </r>
  </si>
  <si>
    <r>
      <t>86 (</t>
    </r>
    <r>
      <rPr>
        <i/>
        <sz val="8"/>
        <rFont val="Arial"/>
        <family val="2"/>
      </rPr>
      <t>6</t>
    </r>
    <r>
      <rPr>
        <sz val="8"/>
        <rFont val="Arial"/>
        <family val="2"/>
      </rPr>
      <t>)</t>
    </r>
  </si>
  <si>
    <r>
      <t>184 (</t>
    </r>
    <r>
      <rPr>
        <i/>
        <sz val="8"/>
        <rFont val="Arial"/>
        <family val="2"/>
      </rPr>
      <t>0</t>
    </r>
    <r>
      <rPr>
        <sz val="8"/>
        <rFont val="Arial"/>
        <family val="2"/>
      </rPr>
      <t>)</t>
    </r>
  </si>
  <si>
    <r>
      <t>72 (</t>
    </r>
    <r>
      <rPr>
        <i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</si>
  <si>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5 (</t>
    </r>
    <r>
      <rPr>
        <i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</si>
  <si>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18 (</t>
    </r>
    <r>
      <rPr>
        <i/>
        <sz val="8"/>
        <rFont val="Arial"/>
        <family val="2"/>
      </rPr>
      <t>0</t>
    </r>
    <r>
      <rPr>
        <sz val="8"/>
        <rFont val="Arial"/>
        <family val="2"/>
      </rPr>
      <t>)</t>
    </r>
  </si>
  <si>
    <r>
      <t>46 (</t>
    </r>
    <r>
      <rPr>
        <i/>
        <sz val="8"/>
        <rFont val="Arial"/>
        <family val="2"/>
      </rPr>
      <t>0</t>
    </r>
    <r>
      <rPr>
        <sz val="8"/>
        <rFont val="Arial"/>
        <family val="2"/>
      </rPr>
      <t>)</t>
    </r>
  </si>
  <si>
    <t>Tableau 11 - Questionnaires reçus pour les 13 443 IVG enquêtées</t>
  </si>
  <si>
    <t>Tableau 12 - Pondérations associées aux praticiens au sein de leur structure, en fonction de leur mode d’exercice et de  la taille de l’établissement</t>
  </si>
  <si>
    <t>Tableau 13 - Effectifs initiaux et effectifs obtenus après pondération</t>
  </si>
  <si>
    <t>Graphique 2 - Comparaison de la répartition par âge des IVG entre les données exhaustives 2007 et de l'enquête DREES</t>
  </si>
  <si>
    <t>Tableau 14 - Comparaison de l'enquête avec les bulletins statistiques d'IVG de 2007</t>
  </si>
  <si>
    <t>Tableau - Évolution de la tarification des forfaits IVG dans les établissements de santé et en médecine de ville selon le mode d’intervention</t>
  </si>
  <si>
    <r>
      <t>Champ</t>
    </r>
    <r>
      <rPr>
        <sz val="8"/>
        <rFont val="Arial"/>
        <family val="2"/>
      </rPr>
      <t> : France entière.</t>
    </r>
  </si>
  <si>
    <r>
      <t>Sources</t>
    </r>
    <r>
      <rPr>
        <sz val="8"/>
        <rFont val="Arial"/>
        <family val="2"/>
      </rPr>
      <t> : SAE 2005, Enquête IVG 2007 (DREES).</t>
    </r>
  </si>
  <si>
    <r>
      <t>Sources</t>
    </r>
    <r>
      <rPr>
        <sz val="8"/>
        <rFont val="Arial"/>
        <family val="2"/>
      </rPr>
      <t> : SAE 2005 (DREES).</t>
    </r>
  </si>
  <si>
    <r>
      <t>Sources</t>
    </r>
    <r>
      <rPr>
        <sz val="8"/>
        <rFont val="Arial"/>
        <family val="2"/>
      </rPr>
      <t> : SAE 2005, PMSI 2005 (DREES), CNAMTS (IVG en ville en 2005).</t>
    </r>
  </si>
  <si>
    <r>
      <t>Sources</t>
    </r>
    <r>
      <rPr>
        <sz val="8"/>
        <rFont val="Arial"/>
        <family val="2"/>
      </rPr>
      <t> : SAE 2005, PMSI 2005, Enquête IVG 2007 (DREES).</t>
    </r>
  </si>
  <si>
    <r>
      <t>Sources</t>
    </r>
    <r>
      <rPr>
        <sz val="8"/>
        <rFont val="Arial"/>
        <family val="2"/>
      </rPr>
      <t> : Enquête IVG 2007 (DREES).</t>
    </r>
  </si>
  <si>
    <r>
      <t>Champ </t>
    </r>
    <r>
      <rPr>
        <sz val="8"/>
        <rFont val="Arial"/>
        <family val="2"/>
      </rPr>
      <t>: France entière, établissements ayant répondu au questionnaire « structure » et ayant fourni au moins un questionnaire « praticien ».</t>
    </r>
  </si>
  <si>
    <r>
      <t>Champ</t>
    </r>
    <r>
      <rPr>
        <sz val="8"/>
        <rFont val="Arial"/>
        <family val="2"/>
      </rPr>
      <t> : France entière, établissements ayant répondu au questionnaire « structure » et au moins un questionnaire « praticien ».</t>
    </r>
  </si>
  <si>
    <r>
      <t>Sources</t>
    </r>
    <r>
      <rPr>
        <sz val="8"/>
        <rFont val="Arial"/>
        <family val="2"/>
      </rPr>
      <t> : Enquête IVG 2007 (DREES), SAE, PMSI et CNAM-TS 2007.</t>
    </r>
  </si>
  <si>
    <r>
      <t>Champ </t>
    </r>
    <r>
      <rPr>
        <sz val="8"/>
        <rFont val="Arial"/>
        <family val="2"/>
      </rPr>
      <t>: France métropolitaine.</t>
    </r>
  </si>
  <si>
    <r>
      <t>Sources</t>
    </r>
    <r>
      <rPr>
        <sz val="8"/>
        <rFont val="Arial"/>
        <family val="2"/>
      </rPr>
      <t> : Enquête IVG 2007 (DREES), PMSI et CNAM-TS 2007.</t>
    </r>
  </si>
  <si>
    <r>
      <t>Sources</t>
    </r>
    <r>
      <rPr>
        <sz val="8"/>
        <rFont val="Arial"/>
        <family val="2"/>
      </rPr>
      <t> : Enquête IVG 2007 (DREES) et BIG 2007 (INED).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</si>
</sst>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  <numFmt numFmtId="168" formatCode="[$€-2]\ #,##0.00_);[Red]\([$€-2]\ #,##0.00\)"/>
    <numFmt numFmtId="169" formatCode="0.000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13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6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0" xfId="52" applyFont="1" applyFill="1">
      <alignment/>
      <protection/>
    </xf>
    <xf numFmtId="0" fontId="9" fillId="24" borderId="0" xfId="52" applyFont="1" applyFill="1">
      <alignment/>
      <protection/>
    </xf>
    <xf numFmtId="0" fontId="7" fillId="24" borderId="0" xfId="52" applyFont="1" applyFill="1" applyBorder="1" applyAlignment="1">
      <alignment horizontal="center" vertical="top" wrapText="1"/>
      <protection/>
    </xf>
    <xf numFmtId="0" fontId="9" fillId="24" borderId="0" xfId="52" applyFont="1" applyFill="1" applyBorder="1" applyAlignment="1">
      <alignment horizontal="center" vertical="top" wrapText="1"/>
      <protection/>
    </xf>
    <xf numFmtId="0" fontId="7" fillId="24" borderId="0" xfId="52" applyFont="1" applyFill="1" applyBorder="1" applyAlignment="1">
      <alignment vertical="top" wrapText="1"/>
      <protection/>
    </xf>
    <xf numFmtId="0" fontId="6" fillId="24" borderId="0" xfId="52" applyFont="1" applyFill="1" applyBorder="1" applyAlignment="1">
      <alignment vertical="top" wrapText="1"/>
      <protection/>
    </xf>
    <xf numFmtId="0" fontId="5" fillId="24" borderId="10" xfId="52" applyFont="1" applyFill="1" applyBorder="1" applyAlignment="1">
      <alignment vertical="top" wrapText="1"/>
      <protection/>
    </xf>
    <xf numFmtId="0" fontId="1" fillId="24" borderId="10" xfId="52" applyFont="1" applyFill="1" applyBorder="1" applyAlignment="1">
      <alignment horizontal="center" vertical="center" wrapText="1"/>
      <protection/>
    </xf>
    <xf numFmtId="0" fontId="5" fillId="24" borderId="10" xfId="52" applyFont="1" applyFill="1" applyBorder="1" applyAlignment="1">
      <alignment horizontal="center" vertical="center" wrapText="1"/>
      <protection/>
    </xf>
    <xf numFmtId="0" fontId="1" fillId="24" borderId="10" xfId="52" applyFont="1" applyFill="1" applyBorder="1" applyAlignment="1">
      <alignment vertical="top" wrapText="1"/>
      <protection/>
    </xf>
    <xf numFmtId="0" fontId="7" fillId="24" borderId="10" xfId="52" applyFont="1" applyFill="1" applyBorder="1" applyAlignment="1">
      <alignment horizontal="center" wrapText="1"/>
      <protection/>
    </xf>
    <xf numFmtId="0" fontId="8" fillId="24" borderId="10" xfId="52" applyFont="1" applyFill="1" applyBorder="1" applyAlignment="1">
      <alignment horizontal="center" wrapText="1"/>
      <protection/>
    </xf>
    <xf numFmtId="0" fontId="6" fillId="24" borderId="0" xfId="52" applyFont="1" applyFill="1" applyBorder="1" applyAlignment="1">
      <alignment horizontal="right" vertical="top" wrapText="1"/>
      <protection/>
    </xf>
    <xf numFmtId="0" fontId="1" fillId="24" borderId="16" xfId="52" applyFont="1" applyFill="1" applyBorder="1">
      <alignment/>
      <protection/>
    </xf>
    <xf numFmtId="0" fontId="9" fillId="24" borderId="16" xfId="52" applyFont="1" applyFill="1" applyBorder="1" applyAlignment="1">
      <alignment horizontal="center" vertical="top" wrapText="1"/>
      <protection/>
    </xf>
    <xf numFmtId="0" fontId="9" fillId="24" borderId="16" xfId="52" applyFont="1" applyFill="1" applyBorder="1">
      <alignment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166" fontId="5" fillId="24" borderId="10" xfId="0" applyNumberFormat="1" applyFont="1" applyFill="1" applyBorder="1" applyAlignment="1">
      <alignment horizontal="center" vertical="top" wrapText="1"/>
    </xf>
    <xf numFmtId="166" fontId="1" fillId="24" borderId="10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 vertical="top" wrapText="1"/>
    </xf>
    <xf numFmtId="9" fontId="1" fillId="24" borderId="10" xfId="0" applyNumberFormat="1" applyFont="1" applyFill="1" applyBorder="1" applyAlignment="1">
      <alignment horizontal="center" vertical="top" wrapText="1"/>
    </xf>
    <xf numFmtId="9" fontId="1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center" vertical="top" wrapText="1"/>
    </xf>
    <xf numFmtId="9" fontId="5" fillId="24" borderId="10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top" wrapText="1"/>
    </xf>
    <xf numFmtId="1" fontId="1" fillId="24" borderId="10" xfId="0" applyNumberFormat="1" applyFont="1" applyFill="1" applyBorder="1" applyAlignment="1">
      <alignment horizontal="center"/>
    </xf>
    <xf numFmtId="166" fontId="1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/>
    </xf>
    <xf numFmtId="166" fontId="5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justify" vertical="top" wrapText="1"/>
    </xf>
    <xf numFmtId="1" fontId="6" fillId="24" borderId="10" xfId="0" applyNumberFormat="1" applyFont="1" applyFill="1" applyBorder="1" applyAlignment="1">
      <alignment horizontal="center"/>
    </xf>
    <xf numFmtId="166" fontId="6" fillId="24" borderId="10" xfId="0" applyNumberFormat="1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/>
    </xf>
    <xf numFmtId="2" fontId="1" fillId="24" borderId="10" xfId="0" applyNumberFormat="1" applyFont="1" applyFill="1" applyBorder="1" applyAlignment="1">
      <alignment horizontal="center" vertical="top" wrapText="1"/>
    </xf>
    <xf numFmtId="0" fontId="27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left" vertical="top" wrapText="1"/>
    </xf>
    <xf numFmtId="0" fontId="5" fillId="24" borderId="15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horizontal="center" vertical="center" wrapText="1"/>
    </xf>
    <xf numFmtId="169" fontId="1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169" fontId="4" fillId="24" borderId="0" xfId="0" applyNumberFormat="1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center" vertical="center" wrapText="1"/>
    </xf>
    <xf numFmtId="169" fontId="1" fillId="24" borderId="10" xfId="0" applyNumberFormat="1" applyFont="1" applyFill="1" applyBorder="1" applyAlignment="1">
      <alignment horizontal="center" vertical="center" wrapText="1"/>
    </xf>
    <xf numFmtId="169" fontId="4" fillId="24" borderId="10" xfId="0" applyNumberFormat="1" applyFont="1" applyFill="1" applyBorder="1" applyAlignment="1">
      <alignment horizontal="center" vertical="center" wrapText="1"/>
    </xf>
    <xf numFmtId="169" fontId="1" fillId="24" borderId="13" xfId="0" applyNumberFormat="1" applyFont="1" applyFill="1" applyBorder="1" applyAlignment="1">
      <alignment horizontal="center" vertical="center" wrapText="1"/>
    </xf>
    <xf numFmtId="169" fontId="4" fillId="24" borderId="15" xfId="0" applyNumberFormat="1" applyFont="1" applyFill="1" applyBorder="1" applyAlignment="1">
      <alignment horizontal="center" vertical="center" wrapText="1"/>
    </xf>
    <xf numFmtId="6" fontId="1" fillId="24" borderId="10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center" vertical="center" wrapText="1"/>
    </xf>
    <xf numFmtId="169" fontId="4" fillId="24" borderId="14" xfId="0" applyNumberFormat="1" applyFont="1" applyFill="1" applyBorder="1" applyAlignment="1">
      <alignment horizontal="center" vertical="center" wrapText="1"/>
    </xf>
    <xf numFmtId="2" fontId="1" fillId="24" borderId="15" xfId="0" applyNumberFormat="1" applyFont="1" applyFill="1" applyBorder="1" applyAlignment="1">
      <alignment horizontal="center"/>
    </xf>
    <xf numFmtId="0" fontId="5" fillId="24" borderId="16" xfId="0" applyFont="1" applyFill="1" applyBorder="1" applyAlignment="1">
      <alignment/>
    </xf>
    <xf numFmtId="0" fontId="1" fillId="24" borderId="16" xfId="0" applyFont="1" applyFill="1" applyBorder="1" applyAlignment="1">
      <alignment horizontal="center"/>
    </xf>
    <xf numFmtId="0" fontId="5" fillId="24" borderId="18" xfId="0" applyFont="1" applyFill="1" applyBorder="1" applyAlignment="1">
      <alignment/>
    </xf>
    <xf numFmtId="2" fontId="1" fillId="24" borderId="19" xfId="0" applyNumberFormat="1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0" xfId="0" applyFont="1" applyFill="1" applyAlignment="1">
      <alignment horizontal="left"/>
    </xf>
    <xf numFmtId="0" fontId="5" fillId="24" borderId="0" xfId="0" applyFont="1" applyFill="1" applyAlignment="1">
      <alignment horizontal="justify"/>
    </xf>
    <xf numFmtId="0" fontId="1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wrapText="1"/>
    </xf>
    <xf numFmtId="0" fontId="5" fillId="24" borderId="0" xfId="0" applyFont="1" applyFill="1" applyAlignment="1">
      <alignment horizontal="left"/>
    </xf>
    <xf numFmtId="0" fontId="5" fillId="24" borderId="10" xfId="52" applyFont="1" applyFill="1" applyBorder="1" applyAlignment="1">
      <alignment horizontal="center" vertical="top" wrapText="1"/>
      <protection/>
    </xf>
    <xf numFmtId="0" fontId="1" fillId="24" borderId="18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justify" wrapText="1"/>
    </xf>
    <xf numFmtId="0" fontId="1" fillId="24" borderId="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justify" wrapText="1"/>
    </xf>
    <xf numFmtId="0" fontId="5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104775</xdr:rowOff>
    </xdr:from>
    <xdr:to>
      <xdr:col>8</xdr:col>
      <xdr:colOff>723900</xdr:colOff>
      <xdr:row>24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71500"/>
          <a:ext cx="59531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46.57421875" style="1" bestFit="1" customWidth="1"/>
    <col min="3" max="16384" width="11.421875" style="1" customWidth="1"/>
  </cols>
  <sheetData>
    <row r="1" ht="11.25">
      <c r="B1" s="2" t="s">
        <v>281</v>
      </c>
    </row>
    <row r="3" ht="11.25">
      <c r="C3" s="2" t="s">
        <v>210</v>
      </c>
    </row>
    <row r="4" spans="3:6" ht="33.75">
      <c r="C4" s="3">
        <v>1991</v>
      </c>
      <c r="D4" s="3">
        <v>2004</v>
      </c>
      <c r="E4" s="3">
        <v>2009</v>
      </c>
      <c r="F4" s="4" t="s">
        <v>211</v>
      </c>
    </row>
    <row r="5" spans="2:6" ht="11.25">
      <c r="B5" s="95" t="s">
        <v>212</v>
      </c>
      <c r="C5" s="102"/>
      <c r="D5" s="103"/>
      <c r="E5" s="96"/>
      <c r="F5" s="103"/>
    </row>
    <row r="6" spans="2:6" ht="11.25">
      <c r="B6" s="101" t="s">
        <v>213</v>
      </c>
      <c r="C6" s="94" t="s">
        <v>214</v>
      </c>
      <c r="D6" s="18">
        <v>274.77</v>
      </c>
      <c r="E6" s="104">
        <v>441.82</v>
      </c>
      <c r="F6" s="112">
        <v>633</v>
      </c>
    </row>
    <row r="7" spans="2:6" ht="11.25">
      <c r="B7" s="6" t="s">
        <v>215</v>
      </c>
      <c r="C7" s="8" t="s">
        <v>216</v>
      </c>
      <c r="D7" s="3">
        <v>238.38</v>
      </c>
      <c r="E7" s="105">
        <v>383.32</v>
      </c>
      <c r="F7" s="113"/>
    </row>
    <row r="8" spans="2:6" ht="11.25">
      <c r="B8" s="6" t="s">
        <v>217</v>
      </c>
      <c r="C8" s="8" t="s">
        <v>218</v>
      </c>
      <c r="D8" s="3">
        <v>226.77</v>
      </c>
      <c r="E8" s="3">
        <v>364.64</v>
      </c>
      <c r="F8" s="114">
        <v>442</v>
      </c>
    </row>
    <row r="9" spans="2:6" ht="11.25">
      <c r="B9" s="6" t="s">
        <v>219</v>
      </c>
      <c r="C9" s="8" t="s">
        <v>220</v>
      </c>
      <c r="D9" s="3">
        <v>190.38</v>
      </c>
      <c r="E9" s="3">
        <v>306.14</v>
      </c>
      <c r="F9" s="114"/>
    </row>
    <row r="10" spans="2:6" ht="11.25">
      <c r="B10" s="7" t="s">
        <v>221</v>
      </c>
      <c r="C10" s="9" t="s">
        <v>222</v>
      </c>
      <c r="D10" s="10">
        <v>36.44</v>
      </c>
      <c r="E10" s="9">
        <v>58.6</v>
      </c>
      <c r="F10" s="9"/>
    </row>
    <row r="11" spans="2:6" ht="11.25">
      <c r="B11" s="97" t="s">
        <v>223</v>
      </c>
      <c r="C11" s="98"/>
      <c r="D11" s="99"/>
      <c r="E11" s="99"/>
      <c r="F11" s="100"/>
    </row>
    <row r="12" spans="2:6" ht="11.25">
      <c r="B12" s="6" t="s">
        <v>224</v>
      </c>
      <c r="C12" s="8" t="s">
        <v>225</v>
      </c>
      <c r="D12" s="3">
        <v>257.91</v>
      </c>
      <c r="E12" s="3">
        <v>257.91</v>
      </c>
      <c r="F12" s="3"/>
    </row>
    <row r="13" spans="2:6" ht="11.25">
      <c r="B13" s="6" t="s">
        <v>226</v>
      </c>
      <c r="C13" s="8" t="s">
        <v>227</v>
      </c>
      <c r="D13" s="3">
        <v>191.74</v>
      </c>
      <c r="E13" s="3">
        <v>191.74</v>
      </c>
      <c r="F13" s="3"/>
    </row>
    <row r="14" ht="11.25">
      <c r="B14" s="1" t="s">
        <v>233</v>
      </c>
    </row>
    <row r="16" ht="11.25">
      <c r="B16" s="1" t="s">
        <v>228</v>
      </c>
    </row>
    <row r="17" ht="11.25">
      <c r="B17" s="1" t="s">
        <v>229</v>
      </c>
    </row>
    <row r="18" ht="11.25">
      <c r="B18" s="1" t="s">
        <v>230</v>
      </c>
    </row>
    <row r="19" ht="11.25">
      <c r="B19" s="1" t="s">
        <v>231</v>
      </c>
    </row>
    <row r="20" ht="11.25">
      <c r="B20" s="1" t="s">
        <v>232</v>
      </c>
    </row>
  </sheetData>
  <sheetProtection/>
  <mergeCells count="2">
    <mergeCell ref="F6:F7"/>
    <mergeCell ref="F8:F9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C6:C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4.28125" style="1" customWidth="1"/>
    <col min="3" max="3" width="22.28125" style="1" customWidth="1"/>
    <col min="4" max="4" width="22.57421875" style="1" customWidth="1"/>
    <col min="5" max="5" width="19.28125" style="1" customWidth="1"/>
    <col min="6" max="6" width="12.00390625" style="1" customWidth="1"/>
    <col min="7" max="7" width="11.28125" style="1" customWidth="1"/>
    <col min="8" max="8" width="7.00390625" style="1" customWidth="1"/>
    <col min="9" max="16384" width="11.421875" style="1" customWidth="1"/>
  </cols>
  <sheetData>
    <row r="1" ht="11.25">
      <c r="B1" s="2" t="s">
        <v>244</v>
      </c>
    </row>
    <row r="3" spans="2:5" ht="33.75">
      <c r="B3" s="39" t="s">
        <v>38</v>
      </c>
      <c r="C3" s="39" t="s">
        <v>207</v>
      </c>
      <c r="D3" s="39" t="s">
        <v>39</v>
      </c>
      <c r="E3" s="39" t="s">
        <v>26</v>
      </c>
    </row>
    <row r="4" spans="2:5" ht="11.25">
      <c r="B4" s="48" t="s">
        <v>32</v>
      </c>
      <c r="C4" s="57">
        <v>804</v>
      </c>
      <c r="D4" s="57">
        <v>661</v>
      </c>
      <c r="E4" s="44">
        <v>0.822139303482587</v>
      </c>
    </row>
    <row r="5" spans="2:5" ht="11.25">
      <c r="B5" s="48" t="s">
        <v>28</v>
      </c>
      <c r="C5" s="57">
        <v>196</v>
      </c>
      <c r="D5" s="57">
        <v>187</v>
      </c>
      <c r="E5" s="44">
        <v>0.9540816326530612</v>
      </c>
    </row>
    <row r="6" spans="2:5" ht="11.25">
      <c r="B6" s="48" t="s">
        <v>29</v>
      </c>
      <c r="C6" s="57">
        <v>21</v>
      </c>
      <c r="D6" s="57">
        <v>5</v>
      </c>
      <c r="E6" s="44">
        <v>0.23809523809523808</v>
      </c>
    </row>
    <row r="7" spans="2:5" ht="11.25">
      <c r="B7" s="48" t="s">
        <v>30</v>
      </c>
      <c r="C7" s="57">
        <v>471</v>
      </c>
      <c r="D7" s="57">
        <v>256</v>
      </c>
      <c r="E7" s="44">
        <v>0.5435244161358811</v>
      </c>
    </row>
    <row r="8" spans="2:5" ht="11.25">
      <c r="B8" s="48" t="s">
        <v>31</v>
      </c>
      <c r="C8" s="58">
        <v>76</v>
      </c>
      <c r="D8" s="58">
        <v>16</v>
      </c>
      <c r="E8" s="59">
        <v>0.21052631578947367</v>
      </c>
    </row>
    <row r="9" spans="2:5" ht="11.25">
      <c r="B9" s="51" t="s">
        <v>20</v>
      </c>
      <c r="C9" s="60">
        <v>1568</v>
      </c>
      <c r="D9" s="60">
        <v>1125</v>
      </c>
      <c r="E9" s="61">
        <v>0.7174744897959183</v>
      </c>
    </row>
    <row r="10" spans="2:5" ht="11.25">
      <c r="B10" s="62" t="s">
        <v>36</v>
      </c>
      <c r="C10" s="63">
        <f>C4+C5</f>
        <v>1000</v>
      </c>
      <c r="D10" s="63">
        <f>D4+D5</f>
        <v>848</v>
      </c>
      <c r="E10" s="64">
        <f>D10/C10</f>
        <v>0.848</v>
      </c>
    </row>
    <row r="11" spans="2:5" ht="11.25">
      <c r="B11" s="62" t="s">
        <v>37</v>
      </c>
      <c r="C11" s="63">
        <f>'Tableau 8'!C9-'Tableau 8'!C10</f>
        <v>568</v>
      </c>
      <c r="D11" s="63">
        <f>'Tableau 8'!D9-'Tableau 8'!D10</f>
        <v>277</v>
      </c>
      <c r="E11" s="64">
        <f>D11/C11</f>
        <v>0.4876760563380282</v>
      </c>
    </row>
    <row r="12" spans="2:5" ht="11.25">
      <c r="B12" s="125" t="s">
        <v>288</v>
      </c>
      <c r="C12" s="125"/>
      <c r="D12" s="125"/>
      <c r="E12" s="125"/>
    </row>
    <row r="13" ht="11.25">
      <c r="B13" s="66" t="s">
        <v>287</v>
      </c>
    </row>
  </sheetData>
  <sheetProtection/>
  <mergeCells count="1">
    <mergeCell ref="B12:E12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6.00390625" style="1" customWidth="1"/>
    <col min="3" max="3" width="13.421875" style="1" customWidth="1"/>
    <col min="4" max="4" width="12.7109375" style="1" customWidth="1"/>
    <col min="5" max="5" width="9.421875" style="1" customWidth="1"/>
    <col min="6" max="6" width="13.421875" style="1" customWidth="1"/>
    <col min="7" max="7" width="13.00390625" style="1" customWidth="1"/>
    <col min="8" max="8" width="8.421875" style="1" customWidth="1"/>
    <col min="9" max="9" width="12.8515625" style="1" customWidth="1"/>
    <col min="10" max="10" width="13.140625" style="1" customWidth="1"/>
    <col min="11" max="16384" width="11.421875" style="1" customWidth="1"/>
  </cols>
  <sheetData>
    <row r="1" ht="11.25">
      <c r="B1" s="2" t="s">
        <v>245</v>
      </c>
    </row>
    <row r="4" spans="2:11" ht="24" customHeight="1">
      <c r="B4" s="54"/>
      <c r="C4" s="132" t="s">
        <v>207</v>
      </c>
      <c r="D4" s="130"/>
      <c r="E4" s="130"/>
      <c r="F4" s="132" t="s">
        <v>23</v>
      </c>
      <c r="G4" s="130"/>
      <c r="H4" s="130"/>
      <c r="I4" s="132" t="s">
        <v>35</v>
      </c>
      <c r="J4" s="130"/>
      <c r="K4" s="130"/>
    </row>
    <row r="5" spans="2:11" ht="22.5">
      <c r="B5" s="39" t="s">
        <v>2</v>
      </c>
      <c r="C5" s="39" t="s">
        <v>33</v>
      </c>
      <c r="D5" s="39" t="s">
        <v>34</v>
      </c>
      <c r="E5" s="55" t="s">
        <v>20</v>
      </c>
      <c r="F5" s="39" t="s">
        <v>33</v>
      </c>
      <c r="G5" s="39" t="s">
        <v>34</v>
      </c>
      <c r="H5" s="55" t="s">
        <v>20</v>
      </c>
      <c r="I5" s="39" t="s">
        <v>33</v>
      </c>
      <c r="J5" s="39" t="s">
        <v>34</v>
      </c>
      <c r="K5" s="55" t="s">
        <v>20</v>
      </c>
    </row>
    <row r="6" spans="2:11" ht="11.25">
      <c r="B6" s="48" t="s">
        <v>0</v>
      </c>
      <c r="C6" s="46">
        <v>233</v>
      </c>
      <c r="D6" s="46">
        <v>247</v>
      </c>
      <c r="E6" s="52">
        <v>480</v>
      </c>
      <c r="F6" s="46">
        <v>158</v>
      </c>
      <c r="G6" s="46">
        <v>132</v>
      </c>
      <c r="H6" s="52">
        <v>290</v>
      </c>
      <c r="I6" s="49">
        <f aca="true" t="shared" si="0" ref="I6:K9">F6/C6</f>
        <v>0.6781115879828327</v>
      </c>
      <c r="J6" s="49">
        <f t="shared" si="0"/>
        <v>0.5344129554655871</v>
      </c>
      <c r="K6" s="53">
        <f t="shared" si="0"/>
        <v>0.6041666666666666</v>
      </c>
    </row>
    <row r="7" spans="2:11" ht="11.25">
      <c r="B7" s="48" t="s">
        <v>15</v>
      </c>
      <c r="C7" s="46">
        <v>492</v>
      </c>
      <c r="D7" s="46">
        <v>271</v>
      </c>
      <c r="E7" s="52">
        <v>763</v>
      </c>
      <c r="F7" s="46">
        <v>425</v>
      </c>
      <c r="G7" s="46">
        <v>122</v>
      </c>
      <c r="H7" s="52">
        <v>547</v>
      </c>
      <c r="I7" s="49">
        <f t="shared" si="0"/>
        <v>0.8638211382113821</v>
      </c>
      <c r="J7" s="49">
        <f t="shared" si="0"/>
        <v>0.45018450184501846</v>
      </c>
      <c r="K7" s="53">
        <f t="shared" si="0"/>
        <v>0.7169069462647444</v>
      </c>
    </row>
    <row r="8" spans="2:11" ht="11.25">
      <c r="B8" s="48" t="s">
        <v>14</v>
      </c>
      <c r="C8" s="46">
        <v>275</v>
      </c>
      <c r="D8" s="46">
        <v>50</v>
      </c>
      <c r="E8" s="52">
        <v>325</v>
      </c>
      <c r="F8" s="46">
        <v>265</v>
      </c>
      <c r="G8" s="46">
        <v>23</v>
      </c>
      <c r="H8" s="52">
        <v>288</v>
      </c>
      <c r="I8" s="49">
        <f t="shared" si="0"/>
        <v>0.9636363636363636</v>
      </c>
      <c r="J8" s="49">
        <f t="shared" si="0"/>
        <v>0.46</v>
      </c>
      <c r="K8" s="53">
        <f t="shared" si="0"/>
        <v>0.8861538461538462</v>
      </c>
    </row>
    <row r="9" spans="2:11" ht="11.25">
      <c r="B9" s="51" t="s">
        <v>1</v>
      </c>
      <c r="C9" s="52">
        <v>1000</v>
      </c>
      <c r="D9" s="52">
        <v>568</v>
      </c>
      <c r="E9" s="52">
        <v>1568</v>
      </c>
      <c r="F9" s="52">
        <v>848</v>
      </c>
      <c r="G9" s="52">
        <v>277</v>
      </c>
      <c r="H9" s="52">
        <v>1125</v>
      </c>
      <c r="I9" s="53">
        <f t="shared" si="0"/>
        <v>0.848</v>
      </c>
      <c r="J9" s="53">
        <f t="shared" si="0"/>
        <v>0.4876760563380282</v>
      </c>
      <c r="K9" s="53">
        <f t="shared" si="0"/>
        <v>0.7174744897959183</v>
      </c>
    </row>
    <row r="10" spans="2:11" ht="11.25">
      <c r="B10" s="125" t="s">
        <v>289</v>
      </c>
      <c r="C10" s="125"/>
      <c r="D10" s="125"/>
      <c r="E10" s="125"/>
      <c r="F10" s="125"/>
      <c r="G10" s="125"/>
      <c r="H10" s="125"/>
      <c r="I10" s="125"/>
      <c r="J10" s="125"/>
      <c r="K10" s="125"/>
    </row>
    <row r="11" spans="2:11" ht="11.25">
      <c r="B11" s="121" t="s">
        <v>287</v>
      </c>
      <c r="C11" s="121"/>
      <c r="D11" s="121"/>
      <c r="E11" s="121"/>
      <c r="F11" s="121"/>
      <c r="G11" s="121"/>
      <c r="H11" s="121"/>
      <c r="I11" s="121"/>
      <c r="J11" s="121"/>
      <c r="K11" s="121"/>
    </row>
  </sheetData>
  <sheetProtection/>
  <mergeCells count="5">
    <mergeCell ref="B11:K11"/>
    <mergeCell ref="C4:E4"/>
    <mergeCell ref="F4:H4"/>
    <mergeCell ref="I4:K4"/>
    <mergeCell ref="B10:K10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6.00390625" style="1" customWidth="1"/>
    <col min="3" max="3" width="11.7109375" style="1" customWidth="1"/>
    <col min="4" max="4" width="12.421875" style="1" customWidth="1"/>
    <col min="5" max="5" width="8.140625" style="1" customWidth="1"/>
    <col min="6" max="6" width="8.421875" style="1" customWidth="1"/>
    <col min="7" max="7" width="8.7109375" style="1" customWidth="1"/>
    <col min="8" max="8" width="8.421875" style="1" customWidth="1"/>
    <col min="9" max="9" width="8.140625" style="1" customWidth="1"/>
    <col min="10" max="10" width="8.8515625" style="1" customWidth="1"/>
    <col min="11" max="11" width="8.7109375" style="1" customWidth="1"/>
    <col min="12" max="12" width="9.00390625" style="1" customWidth="1"/>
    <col min="13" max="16384" width="11.421875" style="1" customWidth="1"/>
  </cols>
  <sheetData>
    <row r="1" ht="11.25">
      <c r="B1" s="2" t="s">
        <v>248</v>
      </c>
    </row>
    <row r="3" spans="2:12" ht="24" customHeight="1">
      <c r="B3" s="54"/>
      <c r="C3" s="132" t="s">
        <v>46</v>
      </c>
      <c r="D3" s="130"/>
      <c r="E3" s="132" t="s">
        <v>42</v>
      </c>
      <c r="F3" s="130"/>
      <c r="G3" s="130"/>
      <c r="H3" s="130"/>
      <c r="I3" s="132" t="s">
        <v>45</v>
      </c>
      <c r="J3" s="130"/>
      <c r="K3" s="130"/>
      <c r="L3" s="130"/>
    </row>
    <row r="4" spans="2:12" ht="56.25">
      <c r="B4" s="39" t="s">
        <v>2</v>
      </c>
      <c r="C4" s="39" t="s">
        <v>40</v>
      </c>
      <c r="D4" s="39" t="s">
        <v>41</v>
      </c>
      <c r="E4" s="39" t="s">
        <v>43</v>
      </c>
      <c r="F4" s="39" t="s">
        <v>44</v>
      </c>
      <c r="G4" s="55" t="s">
        <v>246</v>
      </c>
      <c r="H4" s="55" t="s">
        <v>247</v>
      </c>
      <c r="I4" s="39" t="s">
        <v>43</v>
      </c>
      <c r="J4" s="39" t="s">
        <v>44</v>
      </c>
      <c r="K4" s="55" t="s">
        <v>246</v>
      </c>
      <c r="L4" s="55" t="s">
        <v>247</v>
      </c>
    </row>
    <row r="5" spans="2:12" ht="11.25">
      <c r="B5" s="48" t="s">
        <v>0</v>
      </c>
      <c r="C5" s="46">
        <v>1531</v>
      </c>
      <c r="D5" s="46">
        <v>1376</v>
      </c>
      <c r="E5" s="46">
        <v>713</v>
      </c>
      <c r="F5" s="46">
        <v>676</v>
      </c>
      <c r="G5" s="46">
        <v>822</v>
      </c>
      <c r="H5" s="52">
        <v>567</v>
      </c>
      <c r="I5" s="49">
        <f>E5/1376</f>
        <v>0.5181686046511628</v>
      </c>
      <c r="J5" s="49">
        <f>F5/1376</f>
        <v>0.49127906976744184</v>
      </c>
      <c r="K5" s="49">
        <f>G5/1376</f>
        <v>0.5973837209302325</v>
      </c>
      <c r="L5" s="53">
        <f>H5/1376</f>
        <v>0.4120639534883721</v>
      </c>
    </row>
    <row r="6" spans="2:12" ht="11.25">
      <c r="B6" s="48" t="s">
        <v>15</v>
      </c>
      <c r="C6" s="46">
        <v>8660</v>
      </c>
      <c r="D6" s="46">
        <v>8210</v>
      </c>
      <c r="E6" s="46">
        <v>5573</v>
      </c>
      <c r="F6" s="46">
        <v>5398</v>
      </c>
      <c r="G6" s="46">
        <v>6334</v>
      </c>
      <c r="H6" s="52">
        <v>4637</v>
      </c>
      <c r="I6" s="49">
        <f>E6/8210</f>
        <v>0.6788063337393423</v>
      </c>
      <c r="J6" s="49">
        <f>F6/8210</f>
        <v>0.6574908647990256</v>
      </c>
      <c r="K6" s="49">
        <f>G6/8210</f>
        <v>0.7714981729598052</v>
      </c>
      <c r="L6" s="53">
        <f>H6/8210</f>
        <v>0.5647990255785628</v>
      </c>
    </row>
    <row r="7" spans="2:12" ht="11.25">
      <c r="B7" s="48" t="s">
        <v>14</v>
      </c>
      <c r="C7" s="46">
        <v>8104</v>
      </c>
      <c r="D7" s="46">
        <v>7920</v>
      </c>
      <c r="E7" s="46">
        <v>5659</v>
      </c>
      <c r="F7" s="46">
        <v>5329</v>
      </c>
      <c r="G7" s="46">
        <v>6287</v>
      </c>
      <c r="H7" s="52">
        <v>4701</v>
      </c>
      <c r="I7" s="49">
        <f>E7/7920</f>
        <v>0.714520202020202</v>
      </c>
      <c r="J7" s="49">
        <f>F7/7920</f>
        <v>0.6728535353535353</v>
      </c>
      <c r="K7" s="49">
        <f>G7/7920</f>
        <v>0.7938131313131314</v>
      </c>
      <c r="L7" s="53">
        <f>H7/7920</f>
        <v>0.593560606060606</v>
      </c>
    </row>
    <row r="8" spans="2:12" ht="11.25">
      <c r="B8" s="51" t="s">
        <v>1</v>
      </c>
      <c r="C8" s="52">
        <v>18295</v>
      </c>
      <c r="D8" s="52">
        <v>17506</v>
      </c>
      <c r="E8" s="52">
        <v>11945</v>
      </c>
      <c r="F8" s="52">
        <v>11403</v>
      </c>
      <c r="G8" s="52">
        <v>13443</v>
      </c>
      <c r="H8" s="52">
        <v>9905</v>
      </c>
      <c r="I8" s="53">
        <f>E8/17506</f>
        <v>0.6823374842911002</v>
      </c>
      <c r="J8" s="53">
        <f>F8/17506</f>
        <v>0.6513766708557066</v>
      </c>
      <c r="K8" s="53">
        <f>G8/17506</f>
        <v>0.7679081457785902</v>
      </c>
      <c r="L8" s="53">
        <f>H8/17506</f>
        <v>0.5658060093682166</v>
      </c>
    </row>
    <row r="9" spans="2:12" ht="11.25">
      <c r="B9" s="125" t="s">
        <v>282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2:12" ht="11.25">
      <c r="B10" s="121" t="s">
        <v>287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</sheetData>
  <sheetProtection/>
  <mergeCells count="5">
    <mergeCell ref="B10:L10"/>
    <mergeCell ref="C3:D3"/>
    <mergeCell ref="E3:H3"/>
    <mergeCell ref="I3:L3"/>
    <mergeCell ref="B9:L9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7.28125" style="1" customWidth="1"/>
    <col min="3" max="3" width="13.421875" style="1" customWidth="1"/>
    <col min="4" max="4" width="13.7109375" style="1" customWidth="1"/>
    <col min="5" max="5" width="12.28125" style="1" customWidth="1"/>
    <col min="6" max="6" width="13.140625" style="1" customWidth="1"/>
    <col min="7" max="7" width="12.421875" style="1" customWidth="1"/>
    <col min="8" max="8" width="7.00390625" style="1" customWidth="1"/>
    <col min="9" max="16384" width="11.421875" style="1" customWidth="1"/>
  </cols>
  <sheetData>
    <row r="1" ht="11.25">
      <c r="B1" s="2" t="s">
        <v>276</v>
      </c>
    </row>
    <row r="3" spans="2:7" ht="11.25">
      <c r="B3" s="130" t="s">
        <v>249</v>
      </c>
      <c r="C3" s="130" t="s">
        <v>51</v>
      </c>
      <c r="D3" s="130" t="s">
        <v>52</v>
      </c>
      <c r="E3" s="130" t="s">
        <v>53</v>
      </c>
      <c r="F3" s="130"/>
      <c r="G3" s="130" t="s">
        <v>54</v>
      </c>
    </row>
    <row r="4" spans="2:7" ht="33.75">
      <c r="B4" s="134"/>
      <c r="C4" s="108"/>
      <c r="D4" s="108"/>
      <c r="E4" s="65" t="s">
        <v>56</v>
      </c>
      <c r="F4" s="65" t="s">
        <v>55</v>
      </c>
      <c r="G4" s="108"/>
    </row>
    <row r="5" spans="2:7" ht="11.25">
      <c r="B5" s="134" t="s">
        <v>250</v>
      </c>
      <c r="C5" s="134"/>
      <c r="D5" s="134"/>
      <c r="E5" s="134"/>
      <c r="F5" s="134"/>
      <c r="G5" s="134"/>
    </row>
    <row r="6" spans="2:7" ht="11.25">
      <c r="B6" s="46" t="s">
        <v>251</v>
      </c>
      <c r="C6" s="57" t="s">
        <v>57</v>
      </c>
      <c r="D6" s="57" t="s">
        <v>57</v>
      </c>
      <c r="E6" s="57" t="s">
        <v>57</v>
      </c>
      <c r="F6" s="57" t="s">
        <v>57</v>
      </c>
      <c r="G6" s="57" t="s">
        <v>57</v>
      </c>
    </row>
    <row r="7" spans="2:7" ht="11.25">
      <c r="B7" s="46" t="s">
        <v>252</v>
      </c>
      <c r="C7" s="57" t="s">
        <v>57</v>
      </c>
      <c r="D7" s="57" t="s">
        <v>57</v>
      </c>
      <c r="E7" s="57" t="s">
        <v>57</v>
      </c>
      <c r="F7" s="57"/>
      <c r="G7" s="57" t="s">
        <v>57</v>
      </c>
    </row>
    <row r="8" spans="2:7" ht="11.25">
      <c r="B8" s="46" t="s">
        <v>253</v>
      </c>
      <c r="C8" s="57" t="s">
        <v>57</v>
      </c>
      <c r="D8" s="57" t="s">
        <v>57</v>
      </c>
      <c r="E8" s="57"/>
      <c r="F8" s="57" t="s">
        <v>57</v>
      </c>
      <c r="G8" s="57" t="s">
        <v>57</v>
      </c>
    </row>
    <row r="9" spans="2:7" ht="11.25">
      <c r="B9" s="46" t="s">
        <v>254</v>
      </c>
      <c r="C9" s="57" t="s">
        <v>57</v>
      </c>
      <c r="D9" s="57" t="s">
        <v>57</v>
      </c>
      <c r="E9" s="57"/>
      <c r="F9" s="57"/>
      <c r="G9" s="57" t="s">
        <v>57</v>
      </c>
    </row>
    <row r="10" spans="2:7" ht="11.25">
      <c r="B10" s="46" t="s">
        <v>255</v>
      </c>
      <c r="C10" s="57" t="s">
        <v>57</v>
      </c>
      <c r="D10" s="57" t="s">
        <v>57</v>
      </c>
      <c r="E10" s="57" t="s">
        <v>57</v>
      </c>
      <c r="F10" s="57" t="s">
        <v>57</v>
      </c>
      <c r="G10" s="57"/>
    </row>
    <row r="11" spans="2:7" ht="11.25">
      <c r="B11" s="46" t="s">
        <v>256</v>
      </c>
      <c r="C11" s="57" t="s">
        <v>57</v>
      </c>
      <c r="D11" s="57" t="s">
        <v>57</v>
      </c>
      <c r="E11" s="57" t="s">
        <v>57</v>
      </c>
      <c r="F11" s="57"/>
      <c r="G11" s="57"/>
    </row>
    <row r="12" spans="2:7" ht="11.25">
      <c r="B12" s="46" t="s">
        <v>257</v>
      </c>
      <c r="C12" s="57" t="s">
        <v>57</v>
      </c>
      <c r="D12" s="57" t="s">
        <v>57</v>
      </c>
      <c r="E12" s="57"/>
      <c r="F12" s="57" t="s">
        <v>57</v>
      </c>
      <c r="G12" s="57"/>
    </row>
    <row r="13" spans="2:7" ht="11.25">
      <c r="B13" s="46" t="s">
        <v>257</v>
      </c>
      <c r="C13" s="57" t="s">
        <v>57</v>
      </c>
      <c r="D13" s="57" t="s">
        <v>57</v>
      </c>
      <c r="E13" s="57"/>
      <c r="F13" s="57"/>
      <c r="G13" s="57"/>
    </row>
    <row r="14" spans="2:7" ht="11.25">
      <c r="B14" s="134" t="s">
        <v>258</v>
      </c>
      <c r="C14" s="134"/>
      <c r="D14" s="134"/>
      <c r="E14" s="134"/>
      <c r="F14" s="134"/>
      <c r="G14" s="134"/>
    </row>
    <row r="15" spans="2:7" ht="11.25">
      <c r="B15" s="46" t="s">
        <v>259</v>
      </c>
      <c r="C15" s="57" t="s">
        <v>57</v>
      </c>
      <c r="D15" s="57"/>
      <c r="E15" s="57" t="s">
        <v>57</v>
      </c>
      <c r="F15" s="57" t="s">
        <v>57</v>
      </c>
      <c r="G15" s="57" t="s">
        <v>57</v>
      </c>
    </row>
    <row r="16" spans="2:7" ht="11.25">
      <c r="B16" s="46" t="s">
        <v>260</v>
      </c>
      <c r="C16" s="57" t="s">
        <v>57</v>
      </c>
      <c r="D16" s="57"/>
      <c r="E16" s="57" t="s">
        <v>57</v>
      </c>
      <c r="F16" s="57"/>
      <c r="G16" s="57" t="s">
        <v>57</v>
      </c>
    </row>
    <row r="17" spans="2:7" ht="11.25">
      <c r="B17" s="46" t="s">
        <v>261</v>
      </c>
      <c r="C17" s="57" t="s">
        <v>57</v>
      </c>
      <c r="D17" s="57"/>
      <c r="E17" s="57"/>
      <c r="F17" s="57" t="s">
        <v>57</v>
      </c>
      <c r="G17" s="57" t="s">
        <v>57</v>
      </c>
    </row>
    <row r="18" spans="2:7" ht="11.25">
      <c r="B18" s="46" t="s">
        <v>262</v>
      </c>
      <c r="C18" s="57" t="s">
        <v>57</v>
      </c>
      <c r="D18" s="57"/>
      <c r="E18" s="57"/>
      <c r="F18" s="57"/>
      <c r="G18" s="57" t="s">
        <v>57</v>
      </c>
    </row>
    <row r="19" spans="2:7" ht="11.25">
      <c r="B19" s="46" t="s">
        <v>263</v>
      </c>
      <c r="C19" s="57" t="s">
        <v>57</v>
      </c>
      <c r="D19" s="57"/>
      <c r="E19" s="57" t="s">
        <v>57</v>
      </c>
      <c r="F19" s="57" t="s">
        <v>57</v>
      </c>
      <c r="G19" s="57"/>
    </row>
    <row r="20" spans="2:7" ht="11.25">
      <c r="B20" s="46" t="s">
        <v>264</v>
      </c>
      <c r="C20" s="57" t="s">
        <v>57</v>
      </c>
      <c r="D20" s="57"/>
      <c r="E20" s="57" t="s">
        <v>57</v>
      </c>
      <c r="F20" s="57"/>
      <c r="G20" s="57"/>
    </row>
    <row r="21" spans="2:7" ht="11.25">
      <c r="B21" s="46" t="s">
        <v>265</v>
      </c>
      <c r="C21" s="57" t="s">
        <v>57</v>
      </c>
      <c r="D21" s="57"/>
      <c r="E21" s="57"/>
      <c r="F21" s="57" t="s">
        <v>57</v>
      </c>
      <c r="G21" s="57"/>
    </row>
    <row r="22" spans="2:7" ht="11.25">
      <c r="B22" s="46" t="s">
        <v>266</v>
      </c>
      <c r="C22" s="57" t="s">
        <v>57</v>
      </c>
      <c r="D22" s="57"/>
      <c r="E22" s="57"/>
      <c r="F22" s="57"/>
      <c r="G22" s="57"/>
    </row>
    <row r="23" spans="2:7" ht="11.25">
      <c r="B23" s="134" t="s">
        <v>267</v>
      </c>
      <c r="C23" s="134"/>
      <c r="D23" s="134"/>
      <c r="E23" s="134"/>
      <c r="F23" s="134"/>
      <c r="G23" s="134"/>
    </row>
    <row r="24" spans="2:7" ht="11.25">
      <c r="B24" s="46" t="s">
        <v>268</v>
      </c>
      <c r="C24" s="57"/>
      <c r="D24" s="57" t="s">
        <v>57</v>
      </c>
      <c r="E24" s="57" t="s">
        <v>57</v>
      </c>
      <c r="F24" s="57" t="s">
        <v>57</v>
      </c>
      <c r="G24" s="57" t="s">
        <v>57</v>
      </c>
    </row>
    <row r="25" spans="2:7" ht="11.25">
      <c r="B25" s="46" t="s">
        <v>269</v>
      </c>
      <c r="C25" s="57"/>
      <c r="D25" s="57" t="s">
        <v>57</v>
      </c>
      <c r="E25" s="57" t="s">
        <v>57</v>
      </c>
      <c r="F25" s="57"/>
      <c r="G25" s="57" t="s">
        <v>57</v>
      </c>
    </row>
    <row r="26" spans="2:7" ht="11.25">
      <c r="B26" s="46" t="s">
        <v>270</v>
      </c>
      <c r="C26" s="57"/>
      <c r="D26" s="57" t="s">
        <v>57</v>
      </c>
      <c r="E26" s="57"/>
      <c r="F26" s="57" t="s">
        <v>57</v>
      </c>
      <c r="G26" s="57" t="s">
        <v>57</v>
      </c>
    </row>
    <row r="27" spans="2:7" ht="11.25">
      <c r="B27" s="46" t="s">
        <v>271</v>
      </c>
      <c r="C27" s="57"/>
      <c r="D27" s="57" t="s">
        <v>57</v>
      </c>
      <c r="E27" s="57"/>
      <c r="F27" s="57"/>
      <c r="G27" s="57" t="s">
        <v>57</v>
      </c>
    </row>
    <row r="28" spans="2:7" ht="11.25">
      <c r="B28" s="46" t="s">
        <v>272</v>
      </c>
      <c r="C28" s="57"/>
      <c r="D28" s="57" t="s">
        <v>57</v>
      </c>
      <c r="E28" s="57" t="s">
        <v>57</v>
      </c>
      <c r="F28" s="57" t="s">
        <v>57</v>
      </c>
      <c r="G28" s="57"/>
    </row>
    <row r="29" spans="2:7" ht="11.25">
      <c r="B29" s="46" t="s">
        <v>273</v>
      </c>
      <c r="C29" s="57"/>
      <c r="D29" s="57" t="s">
        <v>57</v>
      </c>
      <c r="E29" s="57" t="s">
        <v>57</v>
      </c>
      <c r="F29" s="57"/>
      <c r="G29" s="57"/>
    </row>
    <row r="30" spans="2:7" ht="11.25">
      <c r="B30" s="46" t="s">
        <v>274</v>
      </c>
      <c r="C30" s="57"/>
      <c r="D30" s="57" t="s">
        <v>57</v>
      </c>
      <c r="E30" s="57"/>
      <c r="F30" s="57" t="s">
        <v>57</v>
      </c>
      <c r="G30" s="57"/>
    </row>
    <row r="31" spans="2:7" ht="11.25">
      <c r="B31" s="46" t="s">
        <v>275</v>
      </c>
      <c r="C31" s="57"/>
      <c r="D31" s="57" t="s">
        <v>57</v>
      </c>
      <c r="E31" s="57"/>
      <c r="F31" s="57"/>
      <c r="G31" s="57"/>
    </row>
    <row r="32" spans="2:7" ht="11.25">
      <c r="B32" s="125" t="s">
        <v>282</v>
      </c>
      <c r="C32" s="125"/>
      <c r="D32" s="125"/>
      <c r="E32" s="125"/>
      <c r="F32" s="125"/>
      <c r="G32" s="125"/>
    </row>
    <row r="33" spans="2:7" ht="11.25">
      <c r="B33" s="121" t="s">
        <v>287</v>
      </c>
      <c r="C33" s="121"/>
      <c r="D33" s="121"/>
      <c r="E33" s="121"/>
      <c r="F33" s="121"/>
      <c r="G33" s="121"/>
    </row>
  </sheetData>
  <sheetProtection/>
  <mergeCells count="10">
    <mergeCell ref="B3:B4"/>
    <mergeCell ref="B5:G5"/>
    <mergeCell ref="E3:F3"/>
    <mergeCell ref="C3:C4"/>
    <mergeCell ref="D3:D4"/>
    <mergeCell ref="G3:G4"/>
    <mergeCell ref="B32:G32"/>
    <mergeCell ref="B33:G33"/>
    <mergeCell ref="B14:G14"/>
    <mergeCell ref="B23:G2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6.8515625" style="1" customWidth="1"/>
    <col min="3" max="3" width="13.57421875" style="1" customWidth="1"/>
    <col min="4" max="4" width="13.7109375" style="1" customWidth="1"/>
    <col min="5" max="5" width="14.140625" style="1" customWidth="1"/>
    <col min="6" max="16384" width="11.421875" style="1" customWidth="1"/>
  </cols>
  <sheetData>
    <row r="1" ht="11.25">
      <c r="B1" s="66" t="s">
        <v>277</v>
      </c>
    </row>
    <row r="4" spans="3:5" ht="11.25">
      <c r="C4" s="109" t="s">
        <v>64</v>
      </c>
      <c r="D4" s="109"/>
      <c r="E4" s="109"/>
    </row>
    <row r="5" spans="2:5" ht="22.5">
      <c r="B5" s="55" t="s">
        <v>2</v>
      </c>
      <c r="C5" s="39" t="s">
        <v>62</v>
      </c>
      <c r="D5" s="39" t="s">
        <v>27</v>
      </c>
      <c r="E5" s="39" t="s">
        <v>63</v>
      </c>
    </row>
    <row r="6" spans="2:5" ht="11.25">
      <c r="B6" s="48" t="s">
        <v>0</v>
      </c>
      <c r="C6" s="57">
        <v>1</v>
      </c>
      <c r="D6" s="57">
        <v>1</v>
      </c>
      <c r="E6" s="67">
        <v>1.86</v>
      </c>
    </row>
    <row r="7" spans="2:5" ht="11.25">
      <c r="B7" s="48" t="s">
        <v>15</v>
      </c>
      <c r="C7" s="57">
        <v>1</v>
      </c>
      <c r="D7" s="57">
        <v>1</v>
      </c>
      <c r="E7" s="67">
        <v>2.12</v>
      </c>
    </row>
    <row r="8" spans="2:5" ht="11.25">
      <c r="B8" s="48" t="s">
        <v>14</v>
      </c>
      <c r="C8" s="57">
        <v>5</v>
      </c>
      <c r="D8" s="57">
        <v>1</v>
      </c>
      <c r="E8" s="67">
        <v>1.44</v>
      </c>
    </row>
    <row r="9" spans="2:5" ht="11.25">
      <c r="B9" s="125" t="s">
        <v>282</v>
      </c>
      <c r="C9" s="125"/>
      <c r="D9" s="125"/>
      <c r="E9" s="125"/>
    </row>
    <row r="10" spans="2:5" ht="11.25">
      <c r="B10" s="121" t="s">
        <v>287</v>
      </c>
      <c r="C10" s="121"/>
      <c r="D10" s="121"/>
      <c r="E10" s="121"/>
    </row>
  </sheetData>
  <sheetProtection/>
  <mergeCells count="3">
    <mergeCell ref="C4:E4"/>
    <mergeCell ref="B9:E9"/>
    <mergeCell ref="B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7.421875" style="1" customWidth="1"/>
    <col min="3" max="16384" width="11.421875" style="1" customWidth="1"/>
  </cols>
  <sheetData>
    <row r="1" ht="11.25">
      <c r="B1" s="2" t="s">
        <v>278</v>
      </c>
    </row>
    <row r="2" ht="11.25">
      <c r="B2" s="68"/>
    </row>
    <row r="3" spans="2:6" ht="22.5">
      <c r="B3" s="52"/>
      <c r="C3" s="39" t="s">
        <v>87</v>
      </c>
      <c r="D3" s="39" t="s">
        <v>88</v>
      </c>
      <c r="E3" s="39" t="s">
        <v>89</v>
      </c>
      <c r="F3" s="55" t="s">
        <v>65</v>
      </c>
    </row>
    <row r="4" spans="2:6" ht="11.25">
      <c r="B4" s="74" t="s">
        <v>66</v>
      </c>
      <c r="C4" s="75" t="s">
        <v>67</v>
      </c>
      <c r="D4" s="75" t="s">
        <v>68</v>
      </c>
      <c r="E4" s="75" t="s">
        <v>69</v>
      </c>
      <c r="F4" s="75" t="s">
        <v>70</v>
      </c>
    </row>
    <row r="5" spans="2:6" ht="11.25">
      <c r="B5" s="70" t="s">
        <v>71</v>
      </c>
      <c r="C5" s="71" t="s">
        <v>72</v>
      </c>
      <c r="D5" s="71">
        <v>858</v>
      </c>
      <c r="E5" s="71">
        <v>680</v>
      </c>
      <c r="F5" s="71" t="s">
        <v>73</v>
      </c>
    </row>
    <row r="6" spans="2:6" ht="11.25">
      <c r="B6" s="70" t="s">
        <v>74</v>
      </c>
      <c r="C6" s="71" t="s">
        <v>75</v>
      </c>
      <c r="D6" s="71" t="s">
        <v>76</v>
      </c>
      <c r="E6" s="71">
        <v>961</v>
      </c>
      <c r="F6" s="71" t="s">
        <v>77</v>
      </c>
    </row>
    <row r="7" spans="2:6" ht="11.25">
      <c r="B7" s="76" t="s">
        <v>78</v>
      </c>
      <c r="C7" s="77" t="s">
        <v>79</v>
      </c>
      <c r="D7" s="77" t="s">
        <v>80</v>
      </c>
      <c r="E7" s="77" t="s">
        <v>81</v>
      </c>
      <c r="F7" s="77" t="s">
        <v>82</v>
      </c>
    </row>
    <row r="8" spans="2:6" ht="11.25">
      <c r="B8" s="72" t="s">
        <v>20</v>
      </c>
      <c r="C8" s="73" t="s">
        <v>83</v>
      </c>
      <c r="D8" s="73" t="s">
        <v>84</v>
      </c>
      <c r="E8" s="73" t="s">
        <v>85</v>
      </c>
      <c r="F8" s="73" t="s">
        <v>86</v>
      </c>
    </row>
    <row r="9" spans="2:6" ht="11.25">
      <c r="B9" s="125" t="s">
        <v>282</v>
      </c>
      <c r="C9" s="125"/>
      <c r="D9" s="125"/>
      <c r="E9" s="125"/>
      <c r="F9" s="125"/>
    </row>
    <row r="10" spans="2:6" ht="11.25">
      <c r="B10" s="121" t="s">
        <v>290</v>
      </c>
      <c r="C10" s="121"/>
      <c r="D10" s="121"/>
      <c r="E10" s="121"/>
      <c r="F10" s="121"/>
    </row>
  </sheetData>
  <sheetProtection/>
  <mergeCells count="2">
    <mergeCell ref="B9:F9"/>
    <mergeCell ref="B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6.8515625" style="1" customWidth="1"/>
    <col min="3" max="3" width="13.57421875" style="1" customWidth="1"/>
    <col min="4" max="4" width="13.7109375" style="1" customWidth="1"/>
    <col min="5" max="16384" width="11.421875" style="1" customWidth="1"/>
  </cols>
  <sheetData>
    <row r="1" ht="11.25">
      <c r="B1" s="66" t="s">
        <v>279</v>
      </c>
    </row>
    <row r="3" spans="2:4" ht="22.5">
      <c r="B3" s="55" t="s">
        <v>150</v>
      </c>
      <c r="C3" s="39" t="s">
        <v>154</v>
      </c>
      <c r="D3" s="39" t="s">
        <v>153</v>
      </c>
    </row>
    <row r="4" spans="2:4" ht="11.25">
      <c r="B4" s="48" t="s">
        <v>143</v>
      </c>
      <c r="C4" s="44">
        <v>0.143</v>
      </c>
      <c r="D4" s="44">
        <v>0.154</v>
      </c>
    </row>
    <row r="5" spans="2:4" ht="11.25">
      <c r="B5" s="48" t="s">
        <v>144</v>
      </c>
      <c r="C5" s="44">
        <v>0.248</v>
      </c>
      <c r="D5" s="44">
        <v>0.263</v>
      </c>
    </row>
    <row r="6" spans="2:4" ht="11.25">
      <c r="B6" s="48" t="s">
        <v>145</v>
      </c>
      <c r="C6" s="44">
        <v>0.22</v>
      </c>
      <c r="D6" s="44">
        <v>0.215</v>
      </c>
    </row>
    <row r="7" spans="2:4" ht="11.25">
      <c r="B7" s="48" t="s">
        <v>146</v>
      </c>
      <c r="C7" s="44">
        <v>0.177</v>
      </c>
      <c r="D7" s="44">
        <v>0.175</v>
      </c>
    </row>
    <row r="8" spans="2:4" ht="11.25">
      <c r="B8" s="48" t="s">
        <v>147</v>
      </c>
      <c r="C8" s="44">
        <v>0.14</v>
      </c>
      <c r="D8" s="44">
        <v>0.133</v>
      </c>
    </row>
    <row r="9" spans="2:4" ht="11.25">
      <c r="B9" s="48" t="s">
        <v>148</v>
      </c>
      <c r="C9" s="44">
        <v>0.061</v>
      </c>
      <c r="D9" s="44">
        <v>0.053</v>
      </c>
    </row>
    <row r="10" spans="2:4" ht="11.25">
      <c r="B10" s="48" t="s">
        <v>149</v>
      </c>
      <c r="C10" s="44">
        <v>0.006</v>
      </c>
      <c r="D10" s="44">
        <v>0.004</v>
      </c>
    </row>
    <row r="11" spans="2:4" ht="11.25">
      <c r="B11" s="48" t="s">
        <v>151</v>
      </c>
      <c r="C11" s="44">
        <v>0.995</v>
      </c>
      <c r="D11" s="44">
        <f>SUM(D4:D10)</f>
        <v>0.997</v>
      </c>
    </row>
    <row r="12" spans="2:4" ht="11.25">
      <c r="B12" s="51" t="s">
        <v>152</v>
      </c>
      <c r="C12" s="44">
        <v>1</v>
      </c>
      <c r="D12" s="44">
        <v>1</v>
      </c>
    </row>
    <row r="13" ht="11.25">
      <c r="B13" s="2" t="s">
        <v>291</v>
      </c>
    </row>
    <row r="14" ht="11.25">
      <c r="B14" s="2" t="s">
        <v>292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41.140625" style="1" customWidth="1"/>
    <col min="3" max="3" width="12.28125" style="1" customWidth="1"/>
    <col min="4" max="4" width="11.140625" style="1" customWidth="1"/>
    <col min="5" max="5" width="11.57421875" style="1" customWidth="1"/>
    <col min="6" max="6" width="12.7109375" style="1" customWidth="1"/>
    <col min="7" max="16384" width="11.421875" style="1" customWidth="1"/>
  </cols>
  <sheetData>
    <row r="1" ht="11.25">
      <c r="B1" s="2" t="s">
        <v>280</v>
      </c>
    </row>
    <row r="2" ht="11.25">
      <c r="B2" s="2"/>
    </row>
    <row r="3" spans="2:6" ht="40.5" customHeight="1">
      <c r="B3" s="68"/>
      <c r="E3" s="135" t="s">
        <v>158</v>
      </c>
      <c r="F3" s="136"/>
    </row>
    <row r="4" spans="2:6" ht="22.5">
      <c r="B4" s="52" t="s">
        <v>155</v>
      </c>
      <c r="C4" s="39" t="s">
        <v>156</v>
      </c>
      <c r="D4" s="39" t="s">
        <v>157</v>
      </c>
      <c r="E4" s="77" t="s">
        <v>159</v>
      </c>
      <c r="F4" s="39" t="s">
        <v>160</v>
      </c>
    </row>
    <row r="5" spans="2:6" ht="11.25">
      <c r="B5" s="41" t="s">
        <v>161</v>
      </c>
      <c r="C5" s="39" t="s">
        <v>171</v>
      </c>
      <c r="D5" s="39" t="s">
        <v>183</v>
      </c>
      <c r="E5" s="86">
        <v>0.021</v>
      </c>
      <c r="F5" s="86">
        <v>0.015</v>
      </c>
    </row>
    <row r="6" spans="2:6" ht="11.25">
      <c r="B6" s="83" t="s">
        <v>162</v>
      </c>
      <c r="C6" s="82" t="s">
        <v>172</v>
      </c>
      <c r="D6" s="82" t="s">
        <v>183</v>
      </c>
      <c r="E6" s="87"/>
      <c r="F6" s="87">
        <v>0.019</v>
      </c>
    </row>
    <row r="7" spans="2:6" ht="11.25">
      <c r="B7" s="74" t="s">
        <v>163</v>
      </c>
      <c r="C7" s="75" t="s">
        <v>173</v>
      </c>
      <c r="D7" s="75" t="s">
        <v>184</v>
      </c>
      <c r="E7" s="78">
        <v>0.051</v>
      </c>
      <c r="F7" s="88">
        <v>0.055</v>
      </c>
    </row>
    <row r="8" spans="2:6" ht="11.25">
      <c r="B8" s="84"/>
      <c r="C8" s="85" t="s">
        <v>174</v>
      </c>
      <c r="D8" s="85" t="s">
        <v>185</v>
      </c>
      <c r="E8" s="80"/>
      <c r="F8" s="89">
        <v>0.041</v>
      </c>
    </row>
    <row r="9" spans="2:6" ht="11.25">
      <c r="B9" s="41" t="s">
        <v>164</v>
      </c>
      <c r="C9" s="39" t="s">
        <v>175</v>
      </c>
      <c r="D9" s="39" t="s">
        <v>186</v>
      </c>
      <c r="E9" s="86">
        <v>0.038</v>
      </c>
      <c r="F9" s="86">
        <v>0.04</v>
      </c>
    </row>
    <row r="10" spans="2:6" ht="11.25">
      <c r="B10" s="41" t="s">
        <v>165</v>
      </c>
      <c r="C10" s="39" t="s">
        <v>176</v>
      </c>
      <c r="D10" s="90" t="s">
        <v>187</v>
      </c>
      <c r="E10" s="86">
        <v>0.022</v>
      </c>
      <c r="F10" s="86">
        <v>0.034</v>
      </c>
    </row>
    <row r="11" spans="2:6" ht="11.25">
      <c r="B11" s="81" t="s">
        <v>166</v>
      </c>
      <c r="C11" s="75" t="s">
        <v>177</v>
      </c>
      <c r="D11" s="69" t="s">
        <v>188</v>
      </c>
      <c r="E11" s="88">
        <v>0.027</v>
      </c>
      <c r="F11" s="88">
        <v>0.032</v>
      </c>
    </row>
    <row r="12" spans="2:6" ht="11.25">
      <c r="B12" s="91"/>
      <c r="C12" s="92" t="s">
        <v>178</v>
      </c>
      <c r="D12" s="79" t="s">
        <v>189</v>
      </c>
      <c r="E12" s="93"/>
      <c r="F12" s="93">
        <v>0.186</v>
      </c>
    </row>
    <row r="13" spans="2:6" ht="11.25">
      <c r="B13" s="91"/>
      <c r="C13" s="85" t="s">
        <v>178</v>
      </c>
      <c r="D13" s="79" t="s">
        <v>190</v>
      </c>
      <c r="E13" s="89"/>
      <c r="F13" s="89">
        <v>0.023</v>
      </c>
    </row>
    <row r="14" spans="2:6" ht="11.25">
      <c r="B14" s="41" t="s">
        <v>167</v>
      </c>
      <c r="C14" s="39" t="s">
        <v>179</v>
      </c>
      <c r="D14" s="39">
        <v>2</v>
      </c>
      <c r="E14" s="86">
        <v>0.03</v>
      </c>
      <c r="F14" s="86">
        <v>0.03</v>
      </c>
    </row>
    <row r="15" spans="2:6" ht="11.25">
      <c r="B15" s="41" t="s">
        <v>168</v>
      </c>
      <c r="C15" s="39" t="s">
        <v>180</v>
      </c>
      <c r="D15" s="39">
        <v>2</v>
      </c>
      <c r="E15" s="86">
        <v>0.052</v>
      </c>
      <c r="F15" s="86">
        <v>0.049</v>
      </c>
    </row>
    <row r="16" spans="2:6" ht="11.25">
      <c r="B16" s="41" t="s">
        <v>169</v>
      </c>
      <c r="C16" s="69" t="s">
        <v>181</v>
      </c>
      <c r="D16" s="39" t="s">
        <v>191</v>
      </c>
      <c r="E16" s="86">
        <v>0.072</v>
      </c>
      <c r="F16" s="86">
        <v>0.077</v>
      </c>
    </row>
    <row r="17" spans="2:6" ht="11.25">
      <c r="B17" s="41" t="s">
        <v>170</v>
      </c>
      <c r="C17" s="39" t="s">
        <v>182</v>
      </c>
      <c r="D17" s="39" t="s">
        <v>192</v>
      </c>
      <c r="E17" s="86">
        <v>0.13</v>
      </c>
      <c r="F17" s="86">
        <v>0.116</v>
      </c>
    </row>
    <row r="18" spans="2:6" ht="11.25">
      <c r="B18" s="137" t="s">
        <v>208</v>
      </c>
      <c r="C18" s="138"/>
      <c r="D18" s="138"/>
      <c r="E18" s="138"/>
      <c r="F18" s="138"/>
    </row>
    <row r="19" spans="2:6" ht="11.25">
      <c r="B19" s="110" t="s">
        <v>193</v>
      </c>
      <c r="C19" s="111"/>
      <c r="D19" s="111"/>
      <c r="E19" s="111"/>
      <c r="F19" s="111"/>
    </row>
    <row r="20" spans="2:6" ht="11.25">
      <c r="B20" s="110" t="s">
        <v>194</v>
      </c>
      <c r="C20" s="111"/>
      <c r="D20" s="111"/>
      <c r="E20" s="111"/>
      <c r="F20" s="111"/>
    </row>
    <row r="21" spans="2:6" ht="11.25">
      <c r="B21" s="110" t="s">
        <v>196</v>
      </c>
      <c r="C21" s="111"/>
      <c r="D21" s="111"/>
      <c r="E21" s="111"/>
      <c r="F21" s="111"/>
    </row>
    <row r="22" spans="2:6" ht="11.25">
      <c r="B22" s="110" t="s">
        <v>195</v>
      </c>
      <c r="C22" s="111"/>
      <c r="D22" s="111"/>
      <c r="E22" s="111"/>
      <c r="F22" s="111"/>
    </row>
    <row r="23" spans="2:6" ht="11.25">
      <c r="B23" s="110" t="s">
        <v>209</v>
      </c>
      <c r="C23" s="111"/>
      <c r="D23" s="111"/>
      <c r="E23" s="111"/>
      <c r="F23" s="111"/>
    </row>
    <row r="24" spans="2:6" ht="25.5" customHeight="1">
      <c r="B24" s="110" t="s">
        <v>197</v>
      </c>
      <c r="C24" s="111"/>
      <c r="D24" s="111"/>
      <c r="E24" s="111"/>
      <c r="F24" s="111"/>
    </row>
    <row r="25" spans="2:6" ht="11.25">
      <c r="B25" s="110" t="s">
        <v>198</v>
      </c>
      <c r="C25" s="111"/>
      <c r="D25" s="111"/>
      <c r="E25" s="111"/>
      <c r="F25" s="111"/>
    </row>
    <row r="26" spans="2:6" ht="11.25">
      <c r="B26" s="110" t="s">
        <v>200</v>
      </c>
      <c r="C26" s="111"/>
      <c r="D26" s="111"/>
      <c r="E26" s="111"/>
      <c r="F26" s="111"/>
    </row>
    <row r="27" spans="2:6" ht="11.25">
      <c r="B27" s="110" t="s">
        <v>199</v>
      </c>
      <c r="C27" s="111"/>
      <c r="D27" s="111"/>
      <c r="E27" s="111"/>
      <c r="F27" s="111"/>
    </row>
    <row r="28" ht="11.25">
      <c r="B28" s="107" t="s">
        <v>282</v>
      </c>
    </row>
    <row r="29" ht="11.25">
      <c r="B29" s="2" t="s">
        <v>293</v>
      </c>
    </row>
  </sheetData>
  <sheetProtection/>
  <mergeCells count="11">
    <mergeCell ref="B27:F27"/>
    <mergeCell ref="E3:F3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1.140625" style="1" customWidth="1"/>
    <col min="3" max="3" width="15.00390625" style="1" customWidth="1"/>
    <col min="4" max="4" width="12.8515625" style="1" customWidth="1"/>
    <col min="5" max="5" width="11.8515625" style="1" customWidth="1"/>
    <col min="6" max="6" width="11.421875" style="1" customWidth="1"/>
    <col min="7" max="7" width="12.140625" style="1" customWidth="1"/>
    <col min="8" max="16384" width="11.421875" style="1" customWidth="1"/>
  </cols>
  <sheetData>
    <row r="1" ht="11.25">
      <c r="B1" s="2" t="s">
        <v>234</v>
      </c>
    </row>
    <row r="3" spans="3:7" ht="25.5" customHeight="1">
      <c r="C3" s="115" t="s">
        <v>108</v>
      </c>
      <c r="D3" s="116"/>
      <c r="E3" s="117" t="s">
        <v>109</v>
      </c>
      <c r="F3" s="118"/>
      <c r="G3" s="119"/>
    </row>
    <row r="4" spans="2:7" ht="33.75">
      <c r="B4" s="5" t="s">
        <v>110</v>
      </c>
      <c r="C4" s="4" t="s">
        <v>201</v>
      </c>
      <c r="D4" s="4" t="s">
        <v>202</v>
      </c>
      <c r="E4" s="14" t="s">
        <v>0</v>
      </c>
      <c r="F4" s="15" t="s">
        <v>48</v>
      </c>
      <c r="G4" s="15" t="s">
        <v>14</v>
      </c>
    </row>
    <row r="5" spans="2:7" ht="11.25">
      <c r="B5" s="19" t="s">
        <v>112</v>
      </c>
      <c r="C5" s="11"/>
      <c r="D5" s="16"/>
      <c r="E5" s="16"/>
      <c r="F5" s="16"/>
      <c r="G5" s="16"/>
    </row>
    <row r="6" spans="2:7" ht="11.25">
      <c r="B6" s="20" t="s">
        <v>90</v>
      </c>
      <c r="C6" s="12">
        <v>4</v>
      </c>
      <c r="D6" s="17">
        <v>8</v>
      </c>
      <c r="E6" s="17">
        <v>0.2</v>
      </c>
      <c r="F6" s="17">
        <v>0.4</v>
      </c>
      <c r="G6" s="17">
        <v>1</v>
      </c>
    </row>
    <row r="7" spans="2:7" ht="11.25">
      <c r="B7" s="20" t="s">
        <v>111</v>
      </c>
      <c r="C7" s="12">
        <v>4</v>
      </c>
      <c r="D7" s="17">
        <v>8</v>
      </c>
      <c r="E7" s="17">
        <v>0.2</v>
      </c>
      <c r="F7" s="17">
        <v>0.4</v>
      </c>
      <c r="G7" s="17">
        <v>1</v>
      </c>
    </row>
    <row r="8" spans="2:7" ht="11.25">
      <c r="B8" s="20" t="s">
        <v>91</v>
      </c>
      <c r="C8" s="12">
        <v>4</v>
      </c>
      <c r="D8" s="17">
        <v>8</v>
      </c>
      <c r="E8" s="17">
        <v>0.2</v>
      </c>
      <c r="F8" s="17">
        <v>0.4</v>
      </c>
      <c r="G8" s="17">
        <v>1</v>
      </c>
    </row>
    <row r="9" spans="2:7" ht="11.25">
      <c r="B9" s="20" t="s">
        <v>92</v>
      </c>
      <c r="C9" s="12">
        <v>4</v>
      </c>
      <c r="D9" s="17">
        <v>8</v>
      </c>
      <c r="E9" s="17">
        <v>0.2</v>
      </c>
      <c r="F9" s="17">
        <v>0.4</v>
      </c>
      <c r="G9" s="17">
        <v>1</v>
      </c>
    </row>
    <row r="10" spans="2:7" ht="11.25">
      <c r="B10" s="20" t="s">
        <v>93</v>
      </c>
      <c r="C10" s="12">
        <v>4</v>
      </c>
      <c r="D10" s="17">
        <v>8</v>
      </c>
      <c r="E10" s="17">
        <v>0.2</v>
      </c>
      <c r="F10" s="17">
        <v>0.4</v>
      </c>
      <c r="G10" s="17">
        <v>1</v>
      </c>
    </row>
    <row r="11" spans="2:7" ht="11.25">
      <c r="B11" s="20" t="s">
        <v>94</v>
      </c>
      <c r="C11" s="12">
        <v>4</v>
      </c>
      <c r="D11" s="17">
        <v>8</v>
      </c>
      <c r="E11" s="17">
        <v>0.2</v>
      </c>
      <c r="F11" s="17">
        <v>0.4</v>
      </c>
      <c r="G11" s="17">
        <v>1</v>
      </c>
    </row>
    <row r="12" spans="2:7" ht="11.25">
      <c r="B12" s="20" t="s">
        <v>95</v>
      </c>
      <c r="C12" s="12">
        <v>4</v>
      </c>
      <c r="D12" s="17">
        <v>8</v>
      </c>
      <c r="E12" s="17">
        <v>0.2</v>
      </c>
      <c r="F12" s="17">
        <v>0.4</v>
      </c>
      <c r="G12" s="17">
        <v>1</v>
      </c>
    </row>
    <row r="13" spans="2:7" ht="11.25">
      <c r="B13" s="20" t="s">
        <v>96</v>
      </c>
      <c r="C13" s="12">
        <v>4</v>
      </c>
      <c r="D13" s="17">
        <v>8</v>
      </c>
      <c r="E13" s="17">
        <v>0.2</v>
      </c>
      <c r="F13" s="17">
        <v>0.4</v>
      </c>
      <c r="G13" s="17">
        <v>1</v>
      </c>
    </row>
    <row r="14" spans="2:7" ht="11.25">
      <c r="B14" s="21" t="s">
        <v>98</v>
      </c>
      <c r="C14" s="12"/>
      <c r="D14" s="17"/>
      <c r="E14" s="17"/>
      <c r="F14" s="17"/>
      <c r="G14" s="17"/>
    </row>
    <row r="15" spans="2:7" ht="11.25">
      <c r="B15" s="20" t="s">
        <v>99</v>
      </c>
      <c r="C15" s="12">
        <v>24</v>
      </c>
      <c r="D15" s="17">
        <v>24</v>
      </c>
      <c r="E15" s="17">
        <v>1</v>
      </c>
      <c r="F15" s="17">
        <v>1</v>
      </c>
      <c r="G15" s="17">
        <v>1</v>
      </c>
    </row>
    <row r="16" spans="2:7" ht="11.25">
      <c r="B16" s="20" t="s">
        <v>100</v>
      </c>
      <c r="C16" s="12">
        <v>24</v>
      </c>
      <c r="D16" s="17">
        <v>24</v>
      </c>
      <c r="E16" s="17">
        <v>1</v>
      </c>
      <c r="F16" s="17">
        <v>1</v>
      </c>
      <c r="G16" s="17">
        <v>1</v>
      </c>
    </row>
    <row r="17" spans="2:7" ht="11.25">
      <c r="B17" s="20" t="s">
        <v>101</v>
      </c>
      <c r="C17" s="12">
        <v>24</v>
      </c>
      <c r="D17" s="17">
        <v>24</v>
      </c>
      <c r="E17" s="17">
        <v>1</v>
      </c>
      <c r="F17" s="17">
        <v>1</v>
      </c>
      <c r="G17" s="17">
        <v>1</v>
      </c>
    </row>
    <row r="18" spans="2:7" ht="11.25">
      <c r="B18" s="20" t="s">
        <v>102</v>
      </c>
      <c r="C18" s="12">
        <v>8</v>
      </c>
      <c r="D18" s="17">
        <v>8</v>
      </c>
      <c r="E18" s="17">
        <v>1</v>
      </c>
      <c r="F18" s="17">
        <v>1</v>
      </c>
      <c r="G18" s="17">
        <v>1</v>
      </c>
    </row>
    <row r="19" spans="2:7" ht="11.25">
      <c r="B19" s="20" t="s">
        <v>103</v>
      </c>
      <c r="C19" s="12">
        <v>8</v>
      </c>
      <c r="D19" s="17">
        <v>8</v>
      </c>
      <c r="E19" s="17">
        <v>0.2</v>
      </c>
      <c r="F19" s="17">
        <v>1</v>
      </c>
      <c r="G19" s="17">
        <v>1</v>
      </c>
    </row>
    <row r="20" spans="2:7" ht="11.25">
      <c r="B20" s="20" t="s">
        <v>104</v>
      </c>
      <c r="C20" s="12">
        <v>8</v>
      </c>
      <c r="D20" s="17">
        <v>8</v>
      </c>
      <c r="E20" s="17">
        <v>0.2</v>
      </c>
      <c r="F20" s="17">
        <v>0.4</v>
      </c>
      <c r="G20" s="17">
        <v>1</v>
      </c>
    </row>
    <row r="21" spans="2:7" ht="11.25">
      <c r="B21" s="20" t="s">
        <v>105</v>
      </c>
      <c r="C21" s="12">
        <v>8</v>
      </c>
      <c r="D21" s="17">
        <v>8</v>
      </c>
      <c r="E21" s="17">
        <v>1</v>
      </c>
      <c r="F21" s="17">
        <v>1</v>
      </c>
      <c r="G21" s="17">
        <v>1</v>
      </c>
    </row>
    <row r="22" spans="2:7" ht="11.25">
      <c r="B22" s="20" t="s">
        <v>106</v>
      </c>
      <c r="C22" s="12">
        <v>8</v>
      </c>
      <c r="D22" s="17">
        <v>8</v>
      </c>
      <c r="E22" s="17">
        <v>0.4</v>
      </c>
      <c r="F22" s="17">
        <v>1</v>
      </c>
      <c r="G22" s="17">
        <v>1</v>
      </c>
    </row>
    <row r="23" spans="2:7" ht="11.25">
      <c r="B23" s="22" t="s">
        <v>107</v>
      </c>
      <c r="C23" s="13">
        <v>8</v>
      </c>
      <c r="D23" s="18">
        <v>8</v>
      </c>
      <c r="E23" s="18">
        <v>0.2</v>
      </c>
      <c r="F23" s="18">
        <v>0.4</v>
      </c>
      <c r="G23" s="18">
        <v>1</v>
      </c>
    </row>
    <row r="24" spans="2:7" ht="23.25" customHeight="1">
      <c r="B24" s="120" t="s">
        <v>203</v>
      </c>
      <c r="C24" s="120"/>
      <c r="D24" s="120"/>
      <c r="E24" s="120"/>
      <c r="F24" s="120"/>
      <c r="G24" s="120"/>
    </row>
    <row r="25" ht="11.25">
      <c r="B25" s="107" t="s">
        <v>282</v>
      </c>
    </row>
    <row r="26" spans="2:7" ht="11.25">
      <c r="B26" s="121" t="s">
        <v>283</v>
      </c>
      <c r="C26" s="121"/>
      <c r="D26" s="121"/>
      <c r="E26" s="121"/>
      <c r="F26" s="121"/>
      <c r="G26" s="121"/>
    </row>
  </sheetData>
  <sheetProtection/>
  <mergeCells count="4">
    <mergeCell ref="C3:D3"/>
    <mergeCell ref="E3:G3"/>
    <mergeCell ref="B24:G24"/>
    <mergeCell ref="B26:G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3" customWidth="1"/>
    <col min="2" max="2" width="24.421875" style="23" customWidth="1"/>
    <col min="3" max="3" width="15.421875" style="23" customWidth="1"/>
    <col min="4" max="16384" width="11.421875" style="23" customWidth="1"/>
  </cols>
  <sheetData>
    <row r="1" ht="11.25">
      <c r="B1" s="2" t="s">
        <v>235</v>
      </c>
    </row>
    <row r="3" spans="2:7" ht="11.25">
      <c r="B3" s="28"/>
      <c r="C3" s="35"/>
      <c r="D3" s="122" t="s">
        <v>136</v>
      </c>
      <c r="E3" s="122"/>
      <c r="F3" s="122"/>
      <c r="G3" s="122"/>
    </row>
    <row r="4" spans="2:7" ht="11.25">
      <c r="B4" s="29" t="s">
        <v>129</v>
      </c>
      <c r="C4" s="29" t="s">
        <v>97</v>
      </c>
      <c r="D4" s="30" t="s">
        <v>47</v>
      </c>
      <c r="E4" s="30" t="s">
        <v>48</v>
      </c>
      <c r="F4" s="30" t="s">
        <v>49</v>
      </c>
      <c r="G4" s="31" t="s">
        <v>20</v>
      </c>
    </row>
    <row r="5" spans="2:7" ht="11.25">
      <c r="B5" s="32" t="s">
        <v>90</v>
      </c>
      <c r="C5" s="32" t="s">
        <v>90</v>
      </c>
      <c r="D5" s="33">
        <v>10</v>
      </c>
      <c r="E5" s="33">
        <v>25</v>
      </c>
      <c r="F5" s="33">
        <v>15</v>
      </c>
      <c r="G5" s="33">
        <f>SUM(D5:F5)</f>
        <v>50</v>
      </c>
    </row>
    <row r="6" spans="2:7" ht="11.25">
      <c r="B6" s="32" t="s">
        <v>113</v>
      </c>
      <c r="C6" s="32" t="s">
        <v>130</v>
      </c>
      <c r="D6" s="33">
        <v>2</v>
      </c>
      <c r="E6" s="33">
        <v>3</v>
      </c>
      <c r="F6" s="33">
        <v>0</v>
      </c>
      <c r="G6" s="33">
        <f aca="true" t="shared" si="0" ref="G6:G29">SUM(D6:F6)</f>
        <v>5</v>
      </c>
    </row>
    <row r="7" spans="2:7" ht="11.25">
      <c r="B7" s="32" t="s">
        <v>114</v>
      </c>
      <c r="C7" s="32" t="s">
        <v>130</v>
      </c>
      <c r="D7" s="33">
        <v>3</v>
      </c>
      <c r="E7" s="33">
        <v>3</v>
      </c>
      <c r="F7" s="33">
        <v>1</v>
      </c>
      <c r="G7" s="33">
        <f t="shared" si="0"/>
        <v>7</v>
      </c>
    </row>
    <row r="8" spans="2:7" ht="11.25">
      <c r="B8" s="32" t="s">
        <v>115</v>
      </c>
      <c r="C8" s="32" t="s">
        <v>130</v>
      </c>
      <c r="D8" s="33">
        <v>2</v>
      </c>
      <c r="E8" s="33">
        <v>3</v>
      </c>
      <c r="F8" s="33">
        <v>0</v>
      </c>
      <c r="G8" s="33">
        <f t="shared" si="0"/>
        <v>5</v>
      </c>
    </row>
    <row r="9" spans="2:7" ht="11.25">
      <c r="B9" s="32" t="s">
        <v>103</v>
      </c>
      <c r="C9" s="32" t="s">
        <v>130</v>
      </c>
      <c r="D9" s="33">
        <v>2</v>
      </c>
      <c r="E9" s="33">
        <v>6</v>
      </c>
      <c r="F9" s="33">
        <v>2</v>
      </c>
      <c r="G9" s="33">
        <f t="shared" si="0"/>
        <v>10</v>
      </c>
    </row>
    <row r="10" spans="2:7" ht="11.25">
      <c r="B10" s="32" t="s">
        <v>116</v>
      </c>
      <c r="C10" s="32" t="s">
        <v>130</v>
      </c>
      <c r="D10" s="33">
        <v>4</v>
      </c>
      <c r="E10" s="33">
        <v>1</v>
      </c>
      <c r="F10" s="33">
        <v>1</v>
      </c>
      <c r="G10" s="33">
        <f t="shared" si="0"/>
        <v>6</v>
      </c>
    </row>
    <row r="11" spans="2:7" ht="11.25">
      <c r="B11" s="32" t="s">
        <v>117</v>
      </c>
      <c r="C11" s="32" t="s">
        <v>130</v>
      </c>
      <c r="D11" s="33">
        <v>2</v>
      </c>
      <c r="E11" s="33">
        <v>1</v>
      </c>
      <c r="F11" s="33">
        <v>1</v>
      </c>
      <c r="G11" s="33">
        <f t="shared" si="0"/>
        <v>4</v>
      </c>
    </row>
    <row r="12" spans="2:7" ht="11.25">
      <c r="B12" s="32" t="s">
        <v>104</v>
      </c>
      <c r="C12" s="32" t="s">
        <v>131</v>
      </c>
      <c r="D12" s="33">
        <v>3</v>
      </c>
      <c r="E12" s="33">
        <v>5</v>
      </c>
      <c r="F12" s="33">
        <v>4</v>
      </c>
      <c r="G12" s="33">
        <f t="shared" si="0"/>
        <v>12</v>
      </c>
    </row>
    <row r="13" spans="2:7" ht="11.25">
      <c r="B13" s="32" t="s">
        <v>118</v>
      </c>
      <c r="C13" s="32" t="s">
        <v>92</v>
      </c>
      <c r="D13" s="33">
        <v>3</v>
      </c>
      <c r="E13" s="33">
        <v>3</v>
      </c>
      <c r="F13" s="33">
        <v>0</v>
      </c>
      <c r="G13" s="33">
        <f t="shared" si="0"/>
        <v>6</v>
      </c>
    </row>
    <row r="14" spans="2:7" ht="11.25">
      <c r="B14" s="32" t="s">
        <v>102</v>
      </c>
      <c r="C14" s="32" t="s">
        <v>92</v>
      </c>
      <c r="D14" s="33">
        <v>7</v>
      </c>
      <c r="E14" s="33">
        <v>5</v>
      </c>
      <c r="F14" s="33">
        <v>1</v>
      </c>
      <c r="G14" s="33">
        <f t="shared" si="0"/>
        <v>13</v>
      </c>
    </row>
    <row r="15" spans="2:7" ht="11.25">
      <c r="B15" s="32" t="s">
        <v>119</v>
      </c>
      <c r="C15" s="32" t="s">
        <v>93</v>
      </c>
      <c r="D15" s="33">
        <v>2</v>
      </c>
      <c r="E15" s="33">
        <v>2</v>
      </c>
      <c r="F15" s="33">
        <v>0</v>
      </c>
      <c r="G15" s="33">
        <f t="shared" si="0"/>
        <v>4</v>
      </c>
    </row>
    <row r="16" spans="2:7" ht="11.25">
      <c r="B16" s="32" t="s">
        <v>139</v>
      </c>
      <c r="C16" s="32" t="s">
        <v>93</v>
      </c>
      <c r="D16" s="33">
        <v>1</v>
      </c>
      <c r="E16" s="33">
        <v>3</v>
      </c>
      <c r="F16" s="33">
        <v>2</v>
      </c>
      <c r="G16" s="33">
        <f t="shared" si="0"/>
        <v>6</v>
      </c>
    </row>
    <row r="17" spans="2:8" ht="11.25">
      <c r="B17" s="32" t="s">
        <v>120</v>
      </c>
      <c r="C17" s="32" t="s">
        <v>93</v>
      </c>
      <c r="D17" s="33">
        <v>7</v>
      </c>
      <c r="E17" s="33">
        <v>3</v>
      </c>
      <c r="F17" s="33">
        <v>1</v>
      </c>
      <c r="G17" s="33">
        <f t="shared" si="0"/>
        <v>11</v>
      </c>
      <c r="H17" s="25"/>
    </row>
    <row r="18" spans="2:7" ht="11.25">
      <c r="B18" s="32" t="s">
        <v>121</v>
      </c>
      <c r="C18" s="32" t="s">
        <v>93</v>
      </c>
      <c r="D18" s="33">
        <v>3</v>
      </c>
      <c r="E18" s="33">
        <v>2</v>
      </c>
      <c r="F18" s="33">
        <v>0</v>
      </c>
      <c r="G18" s="33">
        <f t="shared" si="0"/>
        <v>5</v>
      </c>
    </row>
    <row r="19" spans="2:7" ht="11.25">
      <c r="B19" s="32" t="s">
        <v>122</v>
      </c>
      <c r="C19" s="32" t="s">
        <v>93</v>
      </c>
      <c r="D19" s="33">
        <v>4</v>
      </c>
      <c r="E19" s="33">
        <v>5</v>
      </c>
      <c r="F19" s="33">
        <v>1</v>
      </c>
      <c r="G19" s="33">
        <f t="shared" si="0"/>
        <v>10</v>
      </c>
    </row>
    <row r="20" spans="2:7" ht="11.25">
      <c r="B20" s="32" t="s">
        <v>106</v>
      </c>
      <c r="C20" s="32" t="s">
        <v>132</v>
      </c>
      <c r="D20" s="33">
        <v>10</v>
      </c>
      <c r="E20" s="33">
        <v>14</v>
      </c>
      <c r="F20" s="33">
        <v>0</v>
      </c>
      <c r="G20" s="33">
        <f t="shared" si="0"/>
        <v>24</v>
      </c>
    </row>
    <row r="21" spans="2:7" ht="11.25">
      <c r="B21" s="32" t="s">
        <v>123</v>
      </c>
      <c r="C21" s="32" t="s">
        <v>132</v>
      </c>
      <c r="D21" s="33">
        <v>1</v>
      </c>
      <c r="E21" s="33">
        <v>1</v>
      </c>
      <c r="F21" s="33">
        <v>0</v>
      </c>
      <c r="G21" s="33">
        <f t="shared" si="0"/>
        <v>2</v>
      </c>
    </row>
    <row r="22" spans="2:7" ht="11.25">
      <c r="B22" s="32" t="s">
        <v>124</v>
      </c>
      <c r="C22" s="32" t="s">
        <v>133</v>
      </c>
      <c r="D22" s="33">
        <v>12</v>
      </c>
      <c r="E22" s="33">
        <v>8</v>
      </c>
      <c r="F22" s="33">
        <v>5</v>
      </c>
      <c r="G22" s="33">
        <f t="shared" si="0"/>
        <v>25</v>
      </c>
    </row>
    <row r="23" spans="2:7" ht="11.25">
      <c r="B23" s="32" t="s">
        <v>125</v>
      </c>
      <c r="C23" s="32" t="s">
        <v>133</v>
      </c>
      <c r="D23" s="33">
        <v>3</v>
      </c>
      <c r="E23" s="33">
        <v>0</v>
      </c>
      <c r="F23" s="33">
        <v>2</v>
      </c>
      <c r="G23" s="33">
        <f t="shared" si="0"/>
        <v>5</v>
      </c>
    </row>
    <row r="24" spans="2:7" ht="11.25">
      <c r="B24" s="32" t="s">
        <v>128</v>
      </c>
      <c r="C24" s="32" t="s">
        <v>134</v>
      </c>
      <c r="D24" s="33">
        <v>2</v>
      </c>
      <c r="E24" s="33">
        <v>5</v>
      </c>
      <c r="F24" s="33">
        <v>1</v>
      </c>
      <c r="G24" s="33">
        <f t="shared" si="0"/>
        <v>8</v>
      </c>
    </row>
    <row r="25" spans="2:7" ht="11.25">
      <c r="B25" s="32" t="s">
        <v>126</v>
      </c>
      <c r="C25" s="32" t="s">
        <v>134</v>
      </c>
      <c r="D25" s="33">
        <v>4</v>
      </c>
      <c r="E25" s="33">
        <v>13</v>
      </c>
      <c r="F25" s="33">
        <v>4</v>
      </c>
      <c r="G25" s="33">
        <f t="shared" si="0"/>
        <v>21</v>
      </c>
    </row>
    <row r="26" spans="2:7" ht="11.25">
      <c r="B26" s="32" t="s">
        <v>101</v>
      </c>
      <c r="C26" s="32" t="s">
        <v>134</v>
      </c>
      <c r="D26" s="33">
        <v>1</v>
      </c>
      <c r="E26" s="33">
        <v>3</v>
      </c>
      <c r="F26" s="33">
        <v>0</v>
      </c>
      <c r="G26" s="33">
        <f t="shared" si="0"/>
        <v>4</v>
      </c>
    </row>
    <row r="27" spans="2:7" ht="11.25">
      <c r="B27" s="32" t="s">
        <v>99</v>
      </c>
      <c r="C27" s="32" t="s">
        <v>135</v>
      </c>
      <c r="D27" s="33">
        <v>4</v>
      </c>
      <c r="E27" s="33">
        <v>1</v>
      </c>
      <c r="F27" s="33">
        <v>2</v>
      </c>
      <c r="G27" s="33">
        <f t="shared" si="0"/>
        <v>7</v>
      </c>
    </row>
    <row r="28" spans="2:7" ht="11.25">
      <c r="B28" s="32" t="s">
        <v>127</v>
      </c>
      <c r="C28" s="32" t="s">
        <v>135</v>
      </c>
      <c r="D28" s="33">
        <v>0</v>
      </c>
      <c r="E28" s="33">
        <v>2</v>
      </c>
      <c r="F28" s="33">
        <v>1</v>
      </c>
      <c r="G28" s="33">
        <f t="shared" si="0"/>
        <v>3</v>
      </c>
    </row>
    <row r="29" spans="2:7" ht="11.25">
      <c r="B29" s="32" t="s">
        <v>100</v>
      </c>
      <c r="C29" s="32" t="s">
        <v>135</v>
      </c>
      <c r="D29" s="33">
        <v>0</v>
      </c>
      <c r="E29" s="33">
        <v>5</v>
      </c>
      <c r="F29" s="33">
        <v>1</v>
      </c>
      <c r="G29" s="33">
        <f t="shared" si="0"/>
        <v>6</v>
      </c>
    </row>
    <row r="30" spans="2:7" ht="11.25">
      <c r="B30" s="29" t="s">
        <v>50</v>
      </c>
      <c r="C30" s="29"/>
      <c r="D30" s="34">
        <f>SUM(D5:D29)</f>
        <v>92</v>
      </c>
      <c r="E30" s="34">
        <f>SUM(E5:E29)</f>
        <v>122</v>
      </c>
      <c r="F30" s="34">
        <f>SUM(F5:F29)</f>
        <v>45</v>
      </c>
      <c r="G30" s="34">
        <f>SUM(G5:G29)</f>
        <v>259</v>
      </c>
    </row>
    <row r="31" spans="2:7" ht="11.25">
      <c r="B31" s="107" t="s">
        <v>282</v>
      </c>
      <c r="D31" s="26"/>
      <c r="E31" s="26"/>
      <c r="F31" s="26"/>
      <c r="G31" s="24"/>
    </row>
    <row r="32" spans="2:7" ht="11.25">
      <c r="B32" s="121" t="s">
        <v>283</v>
      </c>
      <c r="C32" s="121"/>
      <c r="D32" s="121"/>
      <c r="E32" s="25"/>
      <c r="F32" s="25"/>
      <c r="G32" s="27"/>
    </row>
    <row r="34" ht="11.25">
      <c r="F34" s="25"/>
    </row>
  </sheetData>
  <sheetProtection/>
  <mergeCells count="2">
    <mergeCell ref="D3:G3"/>
    <mergeCell ref="B32:D3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3" customWidth="1"/>
    <col min="2" max="2" width="24.421875" style="23" customWidth="1"/>
    <col min="3" max="16384" width="11.421875" style="23" customWidth="1"/>
  </cols>
  <sheetData>
    <row r="1" ht="11.25">
      <c r="B1" s="2" t="s">
        <v>236</v>
      </c>
    </row>
    <row r="3" spans="2:6" ht="11.25">
      <c r="B3" s="28"/>
      <c r="C3" s="122" t="s">
        <v>140</v>
      </c>
      <c r="D3" s="122"/>
      <c r="E3" s="122"/>
      <c r="F3" s="122"/>
    </row>
    <row r="4" spans="2:6" ht="11.25">
      <c r="B4" s="29" t="s">
        <v>204</v>
      </c>
      <c r="C4" s="30" t="s">
        <v>47</v>
      </c>
      <c r="D4" s="30" t="s">
        <v>48</v>
      </c>
      <c r="E4" s="30" t="s">
        <v>49</v>
      </c>
      <c r="F4" s="31" t="s">
        <v>20</v>
      </c>
    </row>
    <row r="5" spans="2:6" ht="11.25">
      <c r="B5" s="32" t="s">
        <v>90</v>
      </c>
      <c r="C5" s="33">
        <v>86</v>
      </c>
      <c r="D5" s="33">
        <v>930</v>
      </c>
      <c r="E5" s="33">
        <v>1200</v>
      </c>
      <c r="F5" s="34">
        <v>2216</v>
      </c>
    </row>
    <row r="6" spans="2:6" ht="11.25">
      <c r="B6" s="32" t="s">
        <v>113</v>
      </c>
      <c r="C6" s="33">
        <v>26</v>
      </c>
      <c r="D6" s="33">
        <v>65</v>
      </c>
      <c r="E6" s="33">
        <v>0</v>
      </c>
      <c r="F6" s="34">
        <v>91</v>
      </c>
    </row>
    <row r="7" spans="2:6" ht="11.25">
      <c r="B7" s="32" t="s">
        <v>114</v>
      </c>
      <c r="C7" s="33">
        <v>22</v>
      </c>
      <c r="D7" s="33">
        <v>80</v>
      </c>
      <c r="E7" s="33">
        <v>100</v>
      </c>
      <c r="F7" s="34">
        <v>202</v>
      </c>
    </row>
    <row r="8" spans="2:6" ht="11.25">
      <c r="B8" s="32" t="s">
        <v>115</v>
      </c>
      <c r="C8" s="33">
        <v>22</v>
      </c>
      <c r="D8" s="33">
        <v>90</v>
      </c>
      <c r="E8" s="33">
        <v>0</v>
      </c>
      <c r="F8" s="34">
        <v>112</v>
      </c>
    </row>
    <row r="9" spans="2:6" ht="11.25">
      <c r="B9" s="29" t="s">
        <v>103</v>
      </c>
      <c r="C9" s="33">
        <v>640</v>
      </c>
      <c r="D9" s="33">
        <v>600</v>
      </c>
      <c r="E9" s="33">
        <v>400</v>
      </c>
      <c r="F9" s="34">
        <v>1640</v>
      </c>
    </row>
    <row r="10" spans="2:6" ht="11.25">
      <c r="B10" s="32" t="s">
        <v>116</v>
      </c>
      <c r="C10" s="33">
        <v>32</v>
      </c>
      <c r="D10" s="33">
        <v>20</v>
      </c>
      <c r="E10" s="33">
        <v>100</v>
      </c>
      <c r="F10" s="34">
        <v>152</v>
      </c>
    </row>
    <row r="11" spans="2:6" ht="11.25">
      <c r="B11" s="32" t="s">
        <v>117</v>
      </c>
      <c r="C11" s="33">
        <v>30</v>
      </c>
      <c r="D11" s="33">
        <v>50</v>
      </c>
      <c r="E11" s="33">
        <v>100</v>
      </c>
      <c r="F11" s="34">
        <v>180</v>
      </c>
    </row>
    <row r="12" spans="2:6" ht="11.25">
      <c r="B12" s="29" t="s">
        <v>104</v>
      </c>
      <c r="C12" s="33">
        <v>40</v>
      </c>
      <c r="D12" s="33">
        <v>880</v>
      </c>
      <c r="E12" s="33">
        <v>400</v>
      </c>
      <c r="F12" s="34">
        <v>1320</v>
      </c>
    </row>
    <row r="13" spans="2:6" ht="11.25">
      <c r="B13" s="32" t="s">
        <v>118</v>
      </c>
      <c r="C13" s="33">
        <v>38</v>
      </c>
      <c r="D13" s="33">
        <v>100</v>
      </c>
      <c r="E13" s="33">
        <v>0</v>
      </c>
      <c r="F13" s="34">
        <v>138</v>
      </c>
    </row>
    <row r="14" spans="2:6" ht="11.25">
      <c r="B14" s="29" t="s">
        <v>102</v>
      </c>
      <c r="C14" s="33">
        <v>360</v>
      </c>
      <c r="D14" s="33">
        <v>560</v>
      </c>
      <c r="E14" s="33">
        <v>200</v>
      </c>
      <c r="F14" s="34">
        <v>1120</v>
      </c>
    </row>
    <row r="15" spans="2:6" ht="11.25">
      <c r="B15" s="32" t="s">
        <v>119</v>
      </c>
      <c r="C15" s="33">
        <v>8</v>
      </c>
      <c r="D15" s="33">
        <v>65</v>
      </c>
      <c r="E15" s="33">
        <v>0</v>
      </c>
      <c r="F15" s="34">
        <v>73</v>
      </c>
    </row>
    <row r="16" spans="2:6" ht="11.25">
      <c r="B16" s="32" t="s">
        <v>139</v>
      </c>
      <c r="C16" s="33">
        <v>22</v>
      </c>
      <c r="D16" s="33">
        <v>80</v>
      </c>
      <c r="E16" s="33">
        <v>300</v>
      </c>
      <c r="F16" s="34">
        <v>402</v>
      </c>
    </row>
    <row r="17" spans="2:7" ht="11.25">
      <c r="B17" s="32" t="s">
        <v>120</v>
      </c>
      <c r="C17" s="33">
        <v>50</v>
      </c>
      <c r="D17" s="33">
        <v>95</v>
      </c>
      <c r="E17" s="33">
        <v>100</v>
      </c>
      <c r="F17" s="34">
        <v>245</v>
      </c>
      <c r="G17" s="25"/>
    </row>
    <row r="18" spans="2:6" ht="11.25">
      <c r="B18" s="32" t="s">
        <v>121</v>
      </c>
      <c r="C18" s="33">
        <v>30</v>
      </c>
      <c r="D18" s="33">
        <v>80</v>
      </c>
      <c r="E18" s="33">
        <v>0</v>
      </c>
      <c r="F18" s="34">
        <v>110</v>
      </c>
    </row>
    <row r="19" spans="2:6" ht="11.25">
      <c r="B19" s="32" t="s">
        <v>122</v>
      </c>
      <c r="C19" s="33">
        <v>42</v>
      </c>
      <c r="D19" s="33">
        <v>135</v>
      </c>
      <c r="E19" s="33">
        <v>100</v>
      </c>
      <c r="F19" s="34">
        <v>277</v>
      </c>
    </row>
    <row r="20" spans="2:6" ht="11.25">
      <c r="B20" s="29" t="s">
        <v>106</v>
      </c>
      <c r="C20" s="33">
        <v>1120</v>
      </c>
      <c r="D20" s="33">
        <v>1120</v>
      </c>
      <c r="E20" s="33">
        <v>0</v>
      </c>
      <c r="F20" s="34">
        <v>2240</v>
      </c>
    </row>
    <row r="21" spans="2:6" ht="11.25">
      <c r="B21" s="32" t="s">
        <v>123</v>
      </c>
      <c r="C21" s="33">
        <v>16</v>
      </c>
      <c r="D21" s="33">
        <v>30</v>
      </c>
      <c r="E21" s="33">
        <v>0</v>
      </c>
      <c r="F21" s="34">
        <v>46</v>
      </c>
    </row>
    <row r="22" spans="2:6" ht="11.25">
      <c r="B22" s="29" t="s">
        <v>124</v>
      </c>
      <c r="C22" s="33">
        <v>392</v>
      </c>
      <c r="D22" s="33">
        <v>345</v>
      </c>
      <c r="E22" s="33">
        <v>800</v>
      </c>
      <c r="F22" s="34">
        <v>1537</v>
      </c>
    </row>
    <row r="23" spans="2:6" ht="11.25">
      <c r="B23" s="32" t="s">
        <v>125</v>
      </c>
      <c r="C23" s="33">
        <v>26</v>
      </c>
      <c r="D23" s="33">
        <v>10</v>
      </c>
      <c r="E23" s="33">
        <v>100</v>
      </c>
      <c r="F23" s="34">
        <v>136</v>
      </c>
    </row>
    <row r="24" spans="2:6" ht="11.25">
      <c r="B24" s="32" t="s">
        <v>128</v>
      </c>
      <c r="C24" s="33">
        <v>18</v>
      </c>
      <c r="D24" s="33">
        <v>150</v>
      </c>
      <c r="E24" s="33">
        <v>200</v>
      </c>
      <c r="F24" s="34">
        <v>368</v>
      </c>
    </row>
    <row r="25" spans="2:6" ht="11.25">
      <c r="B25" s="29" t="s">
        <v>126</v>
      </c>
      <c r="C25" s="33">
        <v>92</v>
      </c>
      <c r="D25" s="33">
        <v>1240</v>
      </c>
      <c r="E25" s="33">
        <v>800</v>
      </c>
      <c r="F25" s="34">
        <v>2132</v>
      </c>
    </row>
    <row r="26" spans="2:6" ht="11.25">
      <c r="B26" s="29" t="s">
        <v>101</v>
      </c>
      <c r="C26" s="33">
        <v>240</v>
      </c>
      <c r="D26" s="33">
        <v>240</v>
      </c>
      <c r="E26" s="33">
        <v>480</v>
      </c>
      <c r="F26" s="34">
        <v>960</v>
      </c>
    </row>
    <row r="27" spans="2:6" ht="11.25">
      <c r="B27" s="29" t="s">
        <v>99</v>
      </c>
      <c r="C27" s="33">
        <v>240</v>
      </c>
      <c r="D27" s="33">
        <v>840</v>
      </c>
      <c r="E27" s="33">
        <v>1200</v>
      </c>
      <c r="F27" s="34">
        <v>2280</v>
      </c>
    </row>
    <row r="28" spans="2:6" ht="11.25">
      <c r="B28" s="32" t="s">
        <v>137</v>
      </c>
      <c r="C28" s="33">
        <v>0</v>
      </c>
      <c r="D28" s="33">
        <v>30</v>
      </c>
      <c r="E28" s="33">
        <v>100</v>
      </c>
      <c r="F28" s="34">
        <v>130</v>
      </c>
    </row>
    <row r="29" spans="2:6" ht="11.25">
      <c r="B29" s="32" t="s">
        <v>138</v>
      </c>
      <c r="C29" s="33">
        <v>6</v>
      </c>
      <c r="D29" s="33">
        <v>25</v>
      </c>
      <c r="E29" s="33">
        <v>0</v>
      </c>
      <c r="F29" s="34">
        <v>31</v>
      </c>
    </row>
    <row r="30" spans="2:6" ht="11.25">
      <c r="B30" s="29" t="s">
        <v>100</v>
      </c>
      <c r="C30" s="33">
        <v>120</v>
      </c>
      <c r="D30" s="33">
        <v>1560</v>
      </c>
      <c r="E30" s="33">
        <v>600</v>
      </c>
      <c r="F30" s="34">
        <v>2280</v>
      </c>
    </row>
    <row r="31" spans="2:6" ht="11.25">
      <c r="B31" s="29" t="s">
        <v>50</v>
      </c>
      <c r="C31" s="34">
        <v>3718</v>
      </c>
      <c r="D31" s="34">
        <v>9420</v>
      </c>
      <c r="E31" s="34">
        <v>7280</v>
      </c>
      <c r="F31" s="34">
        <v>20418</v>
      </c>
    </row>
    <row r="32" spans="2:6" ht="11.25">
      <c r="B32" s="36" t="s">
        <v>205</v>
      </c>
      <c r="C32" s="37"/>
      <c r="D32" s="37"/>
      <c r="E32" s="37"/>
      <c r="F32" s="38"/>
    </row>
    <row r="33" spans="2:6" ht="11.25">
      <c r="B33" s="121" t="s">
        <v>282</v>
      </c>
      <c r="C33" s="121"/>
      <c r="D33" s="121"/>
      <c r="E33" s="121"/>
      <c r="F33" s="121"/>
    </row>
    <row r="34" ht="11.25">
      <c r="B34" s="66" t="s">
        <v>284</v>
      </c>
    </row>
    <row r="35" ht="11.25">
      <c r="E35" s="25"/>
    </row>
  </sheetData>
  <sheetProtection/>
  <mergeCells count="2">
    <mergeCell ref="C3:F3"/>
    <mergeCell ref="B33:F3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3" customWidth="1"/>
    <col min="2" max="2" width="24.421875" style="23" customWidth="1"/>
    <col min="3" max="4" width="11.421875" style="23" customWidth="1"/>
    <col min="5" max="5" width="11.7109375" style="23" customWidth="1"/>
    <col min="6" max="16384" width="11.421875" style="23" customWidth="1"/>
  </cols>
  <sheetData>
    <row r="1" ht="11.25">
      <c r="B1" s="2" t="s">
        <v>237</v>
      </c>
    </row>
    <row r="3" spans="2:6" ht="11.25">
      <c r="B3" s="28"/>
      <c r="C3" s="122" t="s">
        <v>140</v>
      </c>
      <c r="D3" s="122"/>
      <c r="E3" s="122"/>
      <c r="F3" s="122"/>
    </row>
    <row r="4" spans="2:6" ht="11.25">
      <c r="B4" s="29" t="s">
        <v>204</v>
      </c>
      <c r="C4" s="30" t="s">
        <v>74</v>
      </c>
      <c r="D4" s="30" t="s">
        <v>141</v>
      </c>
      <c r="E4" s="30" t="s">
        <v>142</v>
      </c>
      <c r="F4" s="31" t="s">
        <v>20</v>
      </c>
    </row>
    <row r="5" spans="2:6" ht="11.25">
      <c r="B5" s="32" t="s">
        <v>90</v>
      </c>
      <c r="C5" s="33">
        <v>111</v>
      </c>
      <c r="D5" s="33">
        <v>375</v>
      </c>
      <c r="E5" s="33">
        <v>2216</v>
      </c>
      <c r="F5" s="34">
        <f>SUM(D5:E5)</f>
        <v>2591</v>
      </c>
    </row>
    <row r="6" spans="2:6" ht="11.25">
      <c r="B6" s="32" t="s">
        <v>113</v>
      </c>
      <c r="C6" s="33">
        <v>5</v>
      </c>
      <c r="D6" s="33">
        <v>4</v>
      </c>
      <c r="E6" s="33">
        <v>91</v>
      </c>
      <c r="F6" s="34">
        <f aca="true" t="shared" si="0" ref="F6:F30">SUM(D6:E6)</f>
        <v>95</v>
      </c>
    </row>
    <row r="7" spans="2:6" ht="11.25">
      <c r="B7" s="32" t="s">
        <v>114</v>
      </c>
      <c r="C7" s="33">
        <v>10</v>
      </c>
      <c r="D7" s="33">
        <v>2</v>
      </c>
      <c r="E7" s="33">
        <v>202</v>
      </c>
      <c r="F7" s="34">
        <f t="shared" si="0"/>
        <v>204</v>
      </c>
    </row>
    <row r="8" spans="2:6" ht="11.25">
      <c r="B8" s="32" t="s">
        <v>115</v>
      </c>
      <c r="C8" s="33">
        <v>6</v>
      </c>
      <c r="D8" s="33">
        <v>2</v>
      </c>
      <c r="E8" s="33">
        <v>112</v>
      </c>
      <c r="F8" s="34">
        <f t="shared" si="0"/>
        <v>114</v>
      </c>
    </row>
    <row r="9" spans="2:6" ht="11.25">
      <c r="B9" s="29" t="s">
        <v>103</v>
      </c>
      <c r="C9" s="33">
        <v>82</v>
      </c>
      <c r="D9" s="33">
        <v>4</v>
      </c>
      <c r="E9" s="33">
        <v>1640</v>
      </c>
      <c r="F9" s="34">
        <f t="shared" si="0"/>
        <v>1644</v>
      </c>
    </row>
    <row r="10" spans="2:6" ht="11.25">
      <c r="B10" s="32" t="s">
        <v>116</v>
      </c>
      <c r="C10" s="33">
        <v>8</v>
      </c>
      <c r="D10" s="33">
        <v>4</v>
      </c>
      <c r="E10" s="33">
        <v>152</v>
      </c>
      <c r="F10" s="34">
        <f t="shared" si="0"/>
        <v>156</v>
      </c>
    </row>
    <row r="11" spans="2:6" ht="11.25">
      <c r="B11" s="32" t="s">
        <v>117</v>
      </c>
      <c r="C11" s="33">
        <v>9</v>
      </c>
      <c r="D11" s="33">
        <v>2</v>
      </c>
      <c r="E11" s="33">
        <v>180</v>
      </c>
      <c r="F11" s="34">
        <f t="shared" si="0"/>
        <v>182</v>
      </c>
    </row>
    <row r="12" spans="2:6" ht="11.25">
      <c r="B12" s="29" t="s">
        <v>104</v>
      </c>
      <c r="C12" s="33">
        <v>66</v>
      </c>
      <c r="D12" s="33">
        <v>5</v>
      </c>
      <c r="E12" s="33">
        <v>1320</v>
      </c>
      <c r="F12" s="34">
        <f t="shared" si="0"/>
        <v>1325</v>
      </c>
    </row>
    <row r="13" spans="2:6" ht="11.25">
      <c r="B13" s="32" t="s">
        <v>118</v>
      </c>
      <c r="C13" s="33">
        <v>7</v>
      </c>
      <c r="D13" s="33">
        <v>1</v>
      </c>
      <c r="E13" s="33">
        <v>138</v>
      </c>
      <c r="F13" s="34">
        <f t="shared" si="0"/>
        <v>139</v>
      </c>
    </row>
    <row r="14" spans="2:6" ht="11.25">
      <c r="B14" s="29" t="s">
        <v>102</v>
      </c>
      <c r="C14" s="33">
        <v>56</v>
      </c>
      <c r="D14" s="33">
        <v>65</v>
      </c>
      <c r="E14" s="33">
        <v>1120</v>
      </c>
      <c r="F14" s="34">
        <f t="shared" si="0"/>
        <v>1185</v>
      </c>
    </row>
    <row r="15" spans="2:6" ht="11.25">
      <c r="B15" s="32" t="s">
        <v>119</v>
      </c>
      <c r="C15" s="33">
        <v>4</v>
      </c>
      <c r="D15" s="33">
        <v>3</v>
      </c>
      <c r="E15" s="33">
        <v>73</v>
      </c>
      <c r="F15" s="34">
        <f t="shared" si="0"/>
        <v>76</v>
      </c>
    </row>
    <row r="16" spans="2:6" ht="11.25">
      <c r="B16" s="32" t="s">
        <v>139</v>
      </c>
      <c r="C16" s="33">
        <v>20</v>
      </c>
      <c r="D16" s="33">
        <v>1</v>
      </c>
      <c r="E16" s="33">
        <v>402</v>
      </c>
      <c r="F16" s="34">
        <f t="shared" si="0"/>
        <v>403</v>
      </c>
    </row>
    <row r="17" spans="2:7" ht="11.25">
      <c r="B17" s="32" t="s">
        <v>120</v>
      </c>
      <c r="C17" s="33">
        <v>12</v>
      </c>
      <c r="D17" s="33">
        <v>3</v>
      </c>
      <c r="E17" s="33">
        <v>245</v>
      </c>
      <c r="F17" s="34">
        <f t="shared" si="0"/>
        <v>248</v>
      </c>
      <c r="G17" s="25"/>
    </row>
    <row r="18" spans="2:6" ht="11.25">
      <c r="B18" s="32" t="s">
        <v>121</v>
      </c>
      <c r="C18" s="33">
        <v>6</v>
      </c>
      <c r="D18" s="33">
        <v>5</v>
      </c>
      <c r="E18" s="33">
        <v>110</v>
      </c>
      <c r="F18" s="34">
        <f t="shared" si="0"/>
        <v>115</v>
      </c>
    </row>
    <row r="19" spans="2:6" ht="11.25">
      <c r="B19" s="32" t="s">
        <v>122</v>
      </c>
      <c r="C19" s="33">
        <v>14</v>
      </c>
      <c r="D19" s="33">
        <v>48</v>
      </c>
      <c r="E19" s="33">
        <v>277</v>
      </c>
      <c r="F19" s="34">
        <f t="shared" si="0"/>
        <v>325</v>
      </c>
    </row>
    <row r="20" spans="2:6" ht="11.25">
      <c r="B20" s="29" t="s">
        <v>106</v>
      </c>
      <c r="C20" s="33">
        <v>112</v>
      </c>
      <c r="D20" s="33">
        <v>152</v>
      </c>
      <c r="E20" s="33">
        <v>2240</v>
      </c>
      <c r="F20" s="34">
        <f t="shared" si="0"/>
        <v>2392</v>
      </c>
    </row>
    <row r="21" spans="2:6" ht="11.25">
      <c r="B21" s="32" t="s">
        <v>123</v>
      </c>
      <c r="C21" s="33">
        <v>2</v>
      </c>
      <c r="D21" s="33">
        <v>1</v>
      </c>
      <c r="E21" s="33">
        <v>46</v>
      </c>
      <c r="F21" s="34">
        <f t="shared" si="0"/>
        <v>47</v>
      </c>
    </row>
    <row r="22" spans="2:6" ht="11.25">
      <c r="B22" s="29" t="s">
        <v>124</v>
      </c>
      <c r="C22" s="33">
        <v>77</v>
      </c>
      <c r="D22" s="33">
        <v>171</v>
      </c>
      <c r="E22" s="33">
        <v>1537</v>
      </c>
      <c r="F22" s="34">
        <f t="shared" si="0"/>
        <v>1708</v>
      </c>
    </row>
    <row r="23" spans="2:6" ht="11.25">
      <c r="B23" s="32" t="s">
        <v>125</v>
      </c>
      <c r="C23" s="33">
        <v>7</v>
      </c>
      <c r="D23" s="33">
        <v>11</v>
      </c>
      <c r="E23" s="33">
        <v>136</v>
      </c>
      <c r="F23" s="34">
        <f t="shared" si="0"/>
        <v>147</v>
      </c>
    </row>
    <row r="24" spans="2:6" ht="11.25">
      <c r="B24" s="32" t="s">
        <v>128</v>
      </c>
      <c r="C24" s="33">
        <v>18</v>
      </c>
      <c r="D24" s="33">
        <v>11</v>
      </c>
      <c r="E24" s="33">
        <v>368</v>
      </c>
      <c r="F24" s="34">
        <f t="shared" si="0"/>
        <v>379</v>
      </c>
    </row>
    <row r="25" spans="2:6" ht="11.25">
      <c r="B25" s="29" t="s">
        <v>126</v>
      </c>
      <c r="C25" s="33">
        <v>107</v>
      </c>
      <c r="D25" s="33">
        <v>115</v>
      </c>
      <c r="E25" s="33">
        <v>2132</v>
      </c>
      <c r="F25" s="34">
        <f t="shared" si="0"/>
        <v>2247</v>
      </c>
    </row>
    <row r="26" spans="2:6" ht="11.25">
      <c r="B26" s="29" t="s">
        <v>101</v>
      </c>
      <c r="C26" s="33">
        <v>48</v>
      </c>
      <c r="D26" s="33">
        <v>0</v>
      </c>
      <c r="E26" s="33">
        <v>960</v>
      </c>
      <c r="F26" s="34">
        <f t="shared" si="0"/>
        <v>960</v>
      </c>
    </row>
    <row r="27" spans="2:6" ht="11.25">
      <c r="B27" s="29" t="s">
        <v>99</v>
      </c>
      <c r="C27" s="33">
        <v>114</v>
      </c>
      <c r="D27" s="33">
        <v>15</v>
      </c>
      <c r="E27" s="33">
        <v>2280</v>
      </c>
      <c r="F27" s="34">
        <f t="shared" si="0"/>
        <v>2295</v>
      </c>
    </row>
    <row r="28" spans="2:6" ht="11.25">
      <c r="B28" s="32" t="s">
        <v>137</v>
      </c>
      <c r="C28" s="33">
        <v>7</v>
      </c>
      <c r="D28" s="33">
        <v>0</v>
      </c>
      <c r="E28" s="33">
        <v>130</v>
      </c>
      <c r="F28" s="34">
        <f t="shared" si="0"/>
        <v>130</v>
      </c>
    </row>
    <row r="29" spans="2:6" ht="11.25">
      <c r="B29" s="32" t="s">
        <v>138</v>
      </c>
      <c r="C29" s="33">
        <v>2</v>
      </c>
      <c r="D29" s="33">
        <v>1</v>
      </c>
      <c r="E29" s="33">
        <v>31</v>
      </c>
      <c r="F29" s="34">
        <f t="shared" si="0"/>
        <v>32</v>
      </c>
    </row>
    <row r="30" spans="2:6" ht="11.25">
      <c r="B30" s="29" t="s">
        <v>100</v>
      </c>
      <c r="C30" s="33">
        <v>114</v>
      </c>
      <c r="D30" s="33">
        <v>565</v>
      </c>
      <c r="E30" s="33">
        <v>2280</v>
      </c>
      <c r="F30" s="34">
        <f t="shared" si="0"/>
        <v>2845</v>
      </c>
    </row>
    <row r="31" spans="2:6" ht="11.25">
      <c r="B31" s="29" t="s">
        <v>50</v>
      </c>
      <c r="C31" s="34">
        <v>1024</v>
      </c>
      <c r="D31" s="34">
        <v>1566</v>
      </c>
      <c r="E31" s="34">
        <v>20418</v>
      </c>
      <c r="F31" s="34">
        <v>21984</v>
      </c>
    </row>
    <row r="32" spans="2:6" ht="11.25">
      <c r="B32" s="36" t="s">
        <v>205</v>
      </c>
      <c r="C32" s="37"/>
      <c r="D32" s="37"/>
      <c r="E32" s="37"/>
      <c r="F32" s="38"/>
    </row>
    <row r="33" spans="2:6" ht="11.25">
      <c r="B33" s="121" t="s">
        <v>282</v>
      </c>
      <c r="C33" s="121"/>
      <c r="D33" s="121"/>
      <c r="E33" s="121"/>
      <c r="F33" s="121"/>
    </row>
    <row r="34" spans="2:6" ht="11.25">
      <c r="B34" s="121" t="s">
        <v>285</v>
      </c>
      <c r="C34" s="121"/>
      <c r="D34" s="121"/>
      <c r="E34" s="121"/>
      <c r="F34" s="121"/>
    </row>
    <row r="35" ht="11.25">
      <c r="E35" s="25"/>
    </row>
  </sheetData>
  <sheetProtection/>
  <mergeCells count="3">
    <mergeCell ref="C3:F3"/>
    <mergeCell ref="B33:F33"/>
    <mergeCell ref="B34:F34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F5:F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16384" width="11.421875" style="1" customWidth="1"/>
  </cols>
  <sheetData>
    <row r="1" ht="11.25">
      <c r="B1" s="2" t="s">
        <v>238</v>
      </c>
    </row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3.140625" style="1" customWidth="1"/>
    <col min="3" max="16384" width="11.421875" style="1" customWidth="1"/>
  </cols>
  <sheetData>
    <row r="1" ht="11.25">
      <c r="B1" s="2" t="s">
        <v>239</v>
      </c>
    </row>
    <row r="3" spans="2:6" ht="56.25" customHeight="1">
      <c r="B3" s="39" t="s">
        <v>2</v>
      </c>
      <c r="C3" s="123" t="s">
        <v>18</v>
      </c>
      <c r="D3" s="124"/>
      <c r="E3" s="123" t="s">
        <v>19</v>
      </c>
      <c r="F3" s="124"/>
    </row>
    <row r="4" spans="2:6" ht="11.25">
      <c r="B4" s="40"/>
      <c r="C4" s="47" t="s">
        <v>16</v>
      </c>
      <c r="D4" s="46" t="s">
        <v>17</v>
      </c>
      <c r="E4" s="46" t="s">
        <v>16</v>
      </c>
      <c r="F4" s="46" t="s">
        <v>17</v>
      </c>
    </row>
    <row r="5" spans="2:6" ht="11.25">
      <c r="B5" s="41" t="s">
        <v>0</v>
      </c>
      <c r="C5" s="44">
        <v>0.21</v>
      </c>
      <c r="D5" s="44">
        <v>0.11</v>
      </c>
      <c r="E5" s="44">
        <v>0.155</v>
      </c>
      <c r="F5" s="44">
        <v>0.36</v>
      </c>
    </row>
    <row r="6" spans="2:6" ht="11.25">
      <c r="B6" s="41" t="s">
        <v>15</v>
      </c>
      <c r="C6" s="44">
        <v>0.38</v>
      </c>
      <c r="D6" s="44">
        <v>0.12</v>
      </c>
      <c r="E6" s="44">
        <v>0.155</v>
      </c>
      <c r="F6" s="44">
        <v>0.28</v>
      </c>
    </row>
    <row r="7" spans="2:6" ht="11.25">
      <c r="B7" s="41" t="s">
        <v>14</v>
      </c>
      <c r="C7" s="44">
        <v>0.14</v>
      </c>
      <c r="D7" s="44">
        <v>0.04</v>
      </c>
      <c r="E7" s="44">
        <v>0.05</v>
      </c>
      <c r="F7" s="44">
        <v>0</v>
      </c>
    </row>
    <row r="8" spans="2:6" ht="11.25">
      <c r="B8" s="42" t="s">
        <v>1</v>
      </c>
      <c r="C8" s="43">
        <v>0.73</v>
      </c>
      <c r="D8" s="43">
        <v>0.27</v>
      </c>
      <c r="E8" s="43">
        <v>0.36</v>
      </c>
      <c r="F8" s="43">
        <v>0.64</v>
      </c>
    </row>
    <row r="9" spans="2:6" ht="11.25">
      <c r="B9" s="125" t="s">
        <v>282</v>
      </c>
      <c r="C9" s="125"/>
      <c r="D9" s="125"/>
      <c r="E9" s="125"/>
      <c r="F9" s="125"/>
    </row>
    <row r="10" spans="2:6" ht="11.25">
      <c r="B10" s="121" t="s">
        <v>283</v>
      </c>
      <c r="C10" s="121"/>
      <c r="D10" s="121"/>
      <c r="E10" s="121"/>
      <c r="F10" s="121"/>
    </row>
  </sheetData>
  <sheetProtection/>
  <mergeCells count="4">
    <mergeCell ref="E3:F3"/>
    <mergeCell ref="C3:D3"/>
    <mergeCell ref="B9:F9"/>
    <mergeCell ref="B10:F10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3.140625" style="1" customWidth="1"/>
    <col min="3" max="3" width="10.28125" style="1" bestFit="1" customWidth="1"/>
    <col min="4" max="4" width="8.140625" style="1" customWidth="1"/>
    <col min="5" max="5" width="10.421875" style="1" customWidth="1"/>
    <col min="6" max="6" width="7.421875" style="1" bestFit="1" customWidth="1"/>
    <col min="7" max="7" width="9.140625" style="1" customWidth="1"/>
    <col min="8" max="8" width="7.7109375" style="1" customWidth="1"/>
    <col min="9" max="9" width="8.421875" style="1" customWidth="1"/>
    <col min="10" max="10" width="8.57421875" style="1" customWidth="1"/>
    <col min="11" max="11" width="7.8515625" style="1" customWidth="1"/>
    <col min="12" max="12" width="9.00390625" style="1" customWidth="1"/>
    <col min="13" max="13" width="9.57421875" style="1" customWidth="1"/>
    <col min="14" max="16384" width="11.421875" style="1" customWidth="1"/>
  </cols>
  <sheetData>
    <row r="1" ht="11.25">
      <c r="B1" s="2" t="s">
        <v>241</v>
      </c>
    </row>
    <row r="2" ht="11.25">
      <c r="B2" s="2"/>
    </row>
    <row r="3" spans="8:13" ht="11.25">
      <c r="H3" s="128" t="s">
        <v>4</v>
      </c>
      <c r="I3" s="129"/>
      <c r="J3" s="129"/>
      <c r="K3" s="129"/>
      <c r="L3" s="129"/>
      <c r="M3" s="129"/>
    </row>
    <row r="4" spans="2:13" ht="56.25" customHeight="1">
      <c r="B4" s="39" t="s">
        <v>2</v>
      </c>
      <c r="C4" s="4" t="s">
        <v>8</v>
      </c>
      <c r="D4" s="130" t="s">
        <v>9</v>
      </c>
      <c r="E4" s="130"/>
      <c r="F4" s="130" t="s">
        <v>10</v>
      </c>
      <c r="G4" s="130"/>
      <c r="H4" s="130" t="s">
        <v>5</v>
      </c>
      <c r="I4" s="130"/>
      <c r="J4" s="130" t="s">
        <v>6</v>
      </c>
      <c r="K4" s="130"/>
      <c r="L4" s="130" t="s">
        <v>240</v>
      </c>
      <c r="M4" s="130"/>
    </row>
    <row r="5" spans="2:13" ht="11.25">
      <c r="B5" s="6"/>
      <c r="C5" s="3" t="s">
        <v>3</v>
      </c>
      <c r="D5" s="3" t="s">
        <v>3</v>
      </c>
      <c r="E5" s="3" t="s">
        <v>7</v>
      </c>
      <c r="F5" s="3" t="s">
        <v>3</v>
      </c>
      <c r="G5" s="3" t="s">
        <v>7</v>
      </c>
      <c r="H5" s="3" t="s">
        <v>3</v>
      </c>
      <c r="I5" s="3" t="s">
        <v>7</v>
      </c>
      <c r="J5" s="3" t="s">
        <v>3</v>
      </c>
      <c r="K5" s="3" t="s">
        <v>7</v>
      </c>
      <c r="L5" s="3" t="s">
        <v>3</v>
      </c>
      <c r="M5" s="3" t="s">
        <v>7</v>
      </c>
    </row>
    <row r="6" spans="2:13" ht="11.25">
      <c r="B6" s="48" t="s">
        <v>0</v>
      </c>
      <c r="C6" s="46">
        <v>90</v>
      </c>
      <c r="D6" s="46">
        <v>79</v>
      </c>
      <c r="E6" s="49">
        <f>D6/C6</f>
        <v>0.8777777777777778</v>
      </c>
      <c r="F6" s="46">
        <v>71</v>
      </c>
      <c r="G6" s="49">
        <f>F6/C6</f>
        <v>0.7888888888888889</v>
      </c>
      <c r="H6" s="46">
        <v>68</v>
      </c>
      <c r="I6" s="49">
        <f>H6/F6</f>
        <v>0.9577464788732394</v>
      </c>
      <c r="J6" s="6">
        <v>65</v>
      </c>
      <c r="K6" s="50">
        <f>J6/F6</f>
        <v>0.9154929577464789</v>
      </c>
      <c r="L6" s="6">
        <v>63</v>
      </c>
      <c r="M6" s="49">
        <f>L6/F6</f>
        <v>0.8873239436619719</v>
      </c>
    </row>
    <row r="7" spans="2:13" ht="11.25">
      <c r="B7" s="48" t="s">
        <v>15</v>
      </c>
      <c r="C7" s="46">
        <v>122</v>
      </c>
      <c r="D7" s="46">
        <v>115</v>
      </c>
      <c r="E7" s="49">
        <f>D7/C7</f>
        <v>0.9426229508196722</v>
      </c>
      <c r="F7" s="46">
        <v>109</v>
      </c>
      <c r="G7" s="49">
        <f>F7/C7</f>
        <v>0.8934426229508197</v>
      </c>
      <c r="H7" s="46">
        <v>99</v>
      </c>
      <c r="I7" s="49">
        <f>H7/F7</f>
        <v>0.908256880733945</v>
      </c>
      <c r="J7" s="6">
        <v>102</v>
      </c>
      <c r="K7" s="50">
        <f>J7/F7</f>
        <v>0.9357798165137615</v>
      </c>
      <c r="L7" s="6">
        <v>97</v>
      </c>
      <c r="M7" s="49">
        <f>L7/F7</f>
        <v>0.8899082568807339</v>
      </c>
    </row>
    <row r="8" spans="2:13" ht="11.25">
      <c r="B8" s="48" t="s">
        <v>14</v>
      </c>
      <c r="C8" s="46">
        <v>47</v>
      </c>
      <c r="D8" s="46">
        <v>44</v>
      </c>
      <c r="E8" s="49">
        <f>D8/C8</f>
        <v>0.9361702127659575</v>
      </c>
      <c r="F8" s="46">
        <v>43</v>
      </c>
      <c r="G8" s="49">
        <f>F8/C8</f>
        <v>0.9148936170212766</v>
      </c>
      <c r="H8" s="46">
        <v>39</v>
      </c>
      <c r="I8" s="49">
        <f>H8/F8</f>
        <v>0.9069767441860465</v>
      </c>
      <c r="J8" s="6">
        <v>41</v>
      </c>
      <c r="K8" s="50">
        <f>J8/F8</f>
        <v>0.9534883720930233</v>
      </c>
      <c r="L8" s="6">
        <v>42</v>
      </c>
      <c r="M8" s="49">
        <f>L8/F8</f>
        <v>0.9767441860465116</v>
      </c>
    </row>
    <row r="9" spans="2:13" ht="11.25">
      <c r="B9" s="51" t="s">
        <v>1</v>
      </c>
      <c r="C9" s="52">
        <v>259</v>
      </c>
      <c r="D9" s="52">
        <v>238</v>
      </c>
      <c r="E9" s="53">
        <f>D9/C9</f>
        <v>0.918918918918919</v>
      </c>
      <c r="F9" s="52">
        <f>SUM(F6:F8)</f>
        <v>223</v>
      </c>
      <c r="G9" s="53">
        <f>F9/C9</f>
        <v>0.861003861003861</v>
      </c>
      <c r="H9" s="52">
        <f>SUM(H6:H8)</f>
        <v>206</v>
      </c>
      <c r="I9" s="53">
        <f>H9/F9</f>
        <v>0.9237668161434978</v>
      </c>
      <c r="J9" s="5">
        <f>SUM(J6:J8)</f>
        <v>208</v>
      </c>
      <c r="K9" s="50">
        <f>J9/F9</f>
        <v>0.9327354260089686</v>
      </c>
      <c r="L9" s="5">
        <f>SUM(L6:L8)</f>
        <v>202</v>
      </c>
      <c r="M9" s="53">
        <f>L9/F9</f>
        <v>0.905829596412556</v>
      </c>
    </row>
    <row r="10" spans="2:13" ht="11.25">
      <c r="B10" s="131" t="s">
        <v>12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2:13" ht="11.25">
      <c r="B11" s="126" t="s">
        <v>11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2:13" ht="11.25">
      <c r="B12" s="126" t="s">
        <v>13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</row>
    <row r="13" spans="2:13" ht="11.25">
      <c r="B13" s="66" t="s">
        <v>282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2:13" ht="11.25">
      <c r="B14" s="66" t="s">
        <v>286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</sheetData>
  <sheetProtection/>
  <mergeCells count="9">
    <mergeCell ref="B12:M12"/>
    <mergeCell ref="H3:M3"/>
    <mergeCell ref="J4:K4"/>
    <mergeCell ref="L4:M4"/>
    <mergeCell ref="B11:M11"/>
    <mergeCell ref="F4:G4"/>
    <mergeCell ref="D4:E4"/>
    <mergeCell ref="H4:I4"/>
    <mergeCell ref="B10:M10"/>
  </mergeCells>
  <printOptions/>
  <pageMargins left="0.75" right="0.75" top="1" bottom="1" header="0.4921259845" footer="0.4921259845"/>
  <pageSetup fitToHeight="1" fitToWidth="1" horizontalDpi="600" verticalDpi="600" orientation="landscape" paperSize="9" r:id="rId1"/>
  <ignoredErrors>
    <ignoredError sqref="G9:M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2.57421875" style="1" customWidth="1"/>
    <col min="3" max="3" width="12.00390625" style="1" customWidth="1"/>
    <col min="4" max="4" width="11.28125" style="1" customWidth="1"/>
    <col min="5" max="5" width="7.00390625" style="1" customWidth="1"/>
    <col min="6" max="6" width="8.140625" style="1" customWidth="1"/>
    <col min="7" max="7" width="8.00390625" style="1" customWidth="1"/>
    <col min="8" max="8" width="7.28125" style="1" customWidth="1"/>
    <col min="9" max="9" width="6.28125" style="1" customWidth="1"/>
    <col min="10" max="10" width="8.28125" style="1" customWidth="1"/>
    <col min="11" max="11" width="9.00390625" style="1" customWidth="1"/>
    <col min="12" max="12" width="10.421875" style="1" customWidth="1"/>
    <col min="13" max="16384" width="11.421875" style="1" customWidth="1"/>
  </cols>
  <sheetData>
    <row r="1" ht="11.25">
      <c r="B1" s="2" t="s">
        <v>243</v>
      </c>
    </row>
    <row r="2" ht="11.25">
      <c r="B2" s="2"/>
    </row>
    <row r="3" spans="2:12" ht="27" customHeight="1">
      <c r="B3" s="54"/>
      <c r="C3" s="132" t="s">
        <v>206</v>
      </c>
      <c r="D3" s="130"/>
      <c r="E3" s="130"/>
      <c r="F3" s="132" t="s">
        <v>23</v>
      </c>
      <c r="G3" s="130"/>
      <c r="H3" s="130"/>
      <c r="I3" s="130"/>
      <c r="J3" s="132" t="s">
        <v>26</v>
      </c>
      <c r="K3" s="114"/>
      <c r="L3" s="114"/>
    </row>
    <row r="4" spans="2:12" ht="33.75">
      <c r="B4" s="39" t="s">
        <v>2</v>
      </c>
      <c r="C4" s="39" t="s">
        <v>24</v>
      </c>
      <c r="D4" s="39" t="s">
        <v>25</v>
      </c>
      <c r="E4" s="55" t="s">
        <v>20</v>
      </c>
      <c r="F4" s="39" t="s">
        <v>21</v>
      </c>
      <c r="G4" s="39" t="s">
        <v>22</v>
      </c>
      <c r="H4" s="39" t="s">
        <v>27</v>
      </c>
      <c r="I4" s="55" t="s">
        <v>20</v>
      </c>
      <c r="J4" s="15" t="s">
        <v>58</v>
      </c>
      <c r="K4" s="15" t="s">
        <v>59</v>
      </c>
      <c r="L4" s="56" t="s">
        <v>60</v>
      </c>
    </row>
    <row r="5" spans="2:12" ht="11.25">
      <c r="B5" s="48" t="s">
        <v>0</v>
      </c>
      <c r="C5" s="46">
        <v>556</v>
      </c>
      <c r="D5" s="46">
        <v>76</v>
      </c>
      <c r="E5" s="52">
        <f>SUM(C5:D5)</f>
        <v>632</v>
      </c>
      <c r="F5" s="46">
        <v>234</v>
      </c>
      <c r="G5" s="46">
        <v>3</v>
      </c>
      <c r="H5" s="46">
        <f>I5-F5-G5</f>
        <v>58</v>
      </c>
      <c r="I5" s="52">
        <v>295</v>
      </c>
      <c r="J5" s="44">
        <v>0.5251798561151079</v>
      </c>
      <c r="K5" s="44">
        <v>0.8026315789473685</v>
      </c>
      <c r="L5" s="43">
        <v>0.576797385620915</v>
      </c>
    </row>
    <row r="6" spans="2:12" ht="11.25">
      <c r="B6" s="48" t="s">
        <v>15</v>
      </c>
      <c r="C6" s="46">
        <v>943</v>
      </c>
      <c r="D6" s="46">
        <v>240</v>
      </c>
      <c r="E6" s="52">
        <f>SUM(C6:D6)</f>
        <v>1183</v>
      </c>
      <c r="F6" s="46">
        <v>418</v>
      </c>
      <c r="G6" s="46">
        <v>54</v>
      </c>
      <c r="H6" s="46">
        <f>I6-F6-G6</f>
        <v>157</v>
      </c>
      <c r="I6" s="52">
        <v>629</v>
      </c>
      <c r="J6" s="44">
        <v>0.6097560975609756</v>
      </c>
      <c r="K6" s="44">
        <v>0.8791666666666667</v>
      </c>
      <c r="L6" s="43">
        <v>0.6876640419947506</v>
      </c>
    </row>
    <row r="7" spans="2:12" ht="11.25">
      <c r="B7" s="48" t="s">
        <v>14</v>
      </c>
      <c r="C7" s="46">
        <v>340</v>
      </c>
      <c r="D7" s="46">
        <v>225</v>
      </c>
      <c r="E7" s="52">
        <f>SUM(C7:D7)</f>
        <v>565</v>
      </c>
      <c r="F7" s="46">
        <v>177</v>
      </c>
      <c r="G7" s="46">
        <v>26</v>
      </c>
      <c r="H7" s="46">
        <f>I7-F7-G7</f>
        <v>132</v>
      </c>
      <c r="I7" s="52">
        <v>335</v>
      </c>
      <c r="J7" s="44">
        <v>0.9088235294117647</v>
      </c>
      <c r="K7" s="44">
        <v>0.7022222222222222</v>
      </c>
      <c r="L7" s="43">
        <v>0.7472</v>
      </c>
    </row>
    <row r="8" spans="2:12" ht="11.25">
      <c r="B8" s="51" t="s">
        <v>1</v>
      </c>
      <c r="C8" s="52">
        <v>1839</v>
      </c>
      <c r="D8" s="52">
        <v>541</v>
      </c>
      <c r="E8" s="52">
        <f>SUM(C8:D8)</f>
        <v>2380</v>
      </c>
      <c r="F8" s="52">
        <v>829</v>
      </c>
      <c r="G8" s="52">
        <v>93</v>
      </c>
      <c r="H8" s="52">
        <f>I8-F8-G8</f>
        <v>337</v>
      </c>
      <c r="I8" s="52">
        <v>1259</v>
      </c>
      <c r="J8" s="43">
        <v>0.6340402392604676</v>
      </c>
      <c r="K8" s="43">
        <v>0.7948243992606284</v>
      </c>
      <c r="L8" s="43">
        <v>0.6705882352941176</v>
      </c>
    </row>
    <row r="9" spans="2:12" ht="37.5" customHeight="1">
      <c r="B9" s="133" t="s">
        <v>242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2:12" ht="39.75" customHeight="1">
      <c r="B10" s="133" t="s">
        <v>61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2:12" ht="11.25">
      <c r="B11" s="121" t="s">
        <v>282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2:12" ht="11.25">
      <c r="B12" s="121" t="s">
        <v>287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4:8" ht="11.25">
      <c r="D13" s="45"/>
      <c r="F13" s="45"/>
      <c r="H13" s="45"/>
    </row>
    <row r="14" ht="11.25">
      <c r="H14" s="45"/>
    </row>
    <row r="15" ht="11.25">
      <c r="H15" s="45"/>
    </row>
  </sheetData>
  <sheetProtection/>
  <mergeCells count="7">
    <mergeCell ref="B12:L12"/>
    <mergeCell ref="J3:L3"/>
    <mergeCell ref="B9:L9"/>
    <mergeCell ref="B10:L10"/>
    <mergeCell ref="C3:E3"/>
    <mergeCell ref="F3:I3"/>
    <mergeCell ref="B11:L11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de travail, Série sources et méthodes, n° 30, Juin 2012</dc:title>
  <dc:subject>Méthodologie de l’enquête sur les femmes ayant eu recours à une interruption volontaire de grossesse en 2007</dc:subject>
  <dc:creator>Collet Marc</dc:creator>
  <cp:keywords/>
  <dc:description/>
  <cp:lastModifiedBy>Gautier Auburtin</cp:lastModifiedBy>
  <cp:lastPrinted>2012-03-12T13:46:27Z</cp:lastPrinted>
  <dcterms:created xsi:type="dcterms:W3CDTF">2012-01-13T09:24:35Z</dcterms:created>
  <dcterms:modified xsi:type="dcterms:W3CDTF">2012-06-19T09:55:03Z</dcterms:modified>
  <cp:category/>
  <cp:version/>
  <cp:contentType/>
  <cp:contentStatus/>
</cp:coreProperties>
</file>