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0325" windowHeight="15405" activeTab="0"/>
  </bookViews>
  <sheets>
    <sheet name="Graphique 1" sheetId="1" r:id="rId1"/>
    <sheet name="Graphique 2" sheetId="2" r:id="rId2"/>
    <sheet name="Graphique 3" sheetId="3" r:id="rId3"/>
  </sheets>
  <definedNames/>
  <calcPr fullCalcOnLoad="1"/>
</workbook>
</file>

<file path=xl/sharedStrings.xml><?xml version="1.0" encoding="utf-8"?>
<sst xmlns="http://schemas.openxmlformats.org/spreadsheetml/2006/main" count="57" uniqueCount="37">
  <si>
    <t>Moins de 25 %</t>
  </si>
  <si>
    <t>Entre 25 et 50 %</t>
  </si>
  <si>
    <t>Entre 50 et 75 %</t>
  </si>
  <si>
    <t>Plus de 75 %</t>
  </si>
  <si>
    <t>Territoires</t>
  </si>
  <si>
    <t>Classe 1</t>
  </si>
  <si>
    <t>Classe 2</t>
  </si>
  <si>
    <t>Classe 3</t>
  </si>
  <si>
    <t>France entière</t>
  </si>
  <si>
    <t>Aucune</t>
  </si>
  <si>
    <t>A diminué de plus de 50 %</t>
  </si>
  <si>
    <t>A diminué de moins de 50 %</t>
  </si>
  <si>
    <t>A été similaire à l'habitude</t>
  </si>
  <si>
    <t>A augmenté de moins de 50 %</t>
  </si>
  <si>
    <t>A augmenté de plus de 50 %</t>
  </si>
  <si>
    <t>Motifs de consultation</t>
  </si>
  <si>
    <t>Suivis de grossesses</t>
  </si>
  <si>
    <t>Moins de 20</t>
  </si>
  <si>
    <t>Entre 20 et 29</t>
  </si>
  <si>
    <t>30 ou plus</t>
  </si>
  <si>
    <t>semaine du 11 mai</t>
  </si>
  <si>
    <t>Semaine du 11 mai</t>
  </si>
  <si>
    <t>Demandes de soins suite à des complications 
de maladies chroniques jusqu’ici stables</t>
  </si>
  <si>
    <t>Première quinzaine d'avril</t>
  </si>
  <si>
    <t>Consultations de suivi et/ou renouvellement d’ordonnance de patients que vous suivez habituellement pour une maladie chronique</t>
  </si>
  <si>
    <t>Graphique 1. Distribution du nombre de consultations par jour travaillé</t>
  </si>
  <si>
    <t>Graphique 3. Fréquence des motifs de consultation par rapport à la fréquence habituelle</t>
  </si>
  <si>
    <t>Suivis pédiatriques (par exemple,
vaccins et consultations obligatoires…)</t>
  </si>
  <si>
    <t>Demandes de soins pour stress, troubles anxieux  ou dépressifs</t>
  </si>
  <si>
    <t>Prises en charge d'infection urinaire
chez la femme</t>
  </si>
  <si>
    <t>Prises en charge de douleurs
thoraciques aigues</t>
  </si>
  <si>
    <t>première quinzaine d'avril</t>
  </si>
  <si>
    <t>Nombre de consultations
par jour pendant la</t>
  </si>
  <si>
    <t>Lecture • Pendant la première quinzaine d’avril 2020, 68 % des médecins généralistes ont réalisé moins
de 20 consultations par jour travaillé. Ils sont 32 % dans ce cas la semaine du 11 mai 2020.
Champ • Médecins généralistes libéraux installés au 1er janvier 2018 sans mode d’exercice particulier exclusif, France entière, hors Mayotte.
Sources • DREES, observatoires régionaux de la santé (ORS) et unions régionales des professions de santé (URPS) de Provence-Alpes-Côte d’Azur et des Pays de la Loire, quatrième Panel d’observation des pratiques
et des conditions d’exercice en médecine générale de ville, 18 mai au 21 juin 2020. Données semi-définitives.</t>
  </si>
  <si>
    <t>Graphique 2. Part des consultations dont le coronavirus est le motif principal lors de la première quinzaine d’avril et la semaine du 11 mai 2020</t>
  </si>
  <si>
    <t>Notes • Pour la première quinzaine d’avril, la modalité « Aucune » n’était pas présente dans le questionnaire. Les médecins généralistes de la classe 1 représentent 70 % des médecins généralistes, ceux de la classe 2, 18,5 % et ceux de la classe 3, 11,5 %. La classe 1 correspond aux départements les moins touchés par l’épidémie, la classe 2 correspond aux départements moyennement touchés et la classe 3 aux départements les plus touchés.
Lecture • En France, lors de la semaine du 11 mai 2020, le coronavirus était le motif ou sujet principal pour moins de 25 % des consultations pour 77 % des médecins généralistes ; 12 % n’ont fait aucune consultation ayant pour motif principal le coronavirus.
Champ • Médecins généralistes libéraux installés au 1er janvier 2018 sans mode d’exercice particulier exclusif, France entière, hors Mayotte.
Sources • DREES, observatoires régionaux de la santé (ORS) et unions régionales des professions de santé (URPS) de Provence-Alpes-Côte d’Azur et des Pays de la Loire, quatrième Panel d’observation des pratiques et des conditions d’exercice en médecine générale de ville, 18 mai au 21 juin 2020. Données semi-définitives.</t>
  </si>
  <si>
    <t xml:space="preserve">Notes • Lors de la première enquête, pendant la première quinzaine d’avril, les motifs de prise en charge d’infection urinaire chez la femme et de prise en charge de douleurs thoraciques aigües n’étaient pas présents dans le questionnaire. En raison des arrondis, la somme peut ne pas être égale à 100.
Lecture • Lors de la semaine du 11 mai 2020, 44 % des médecins généralistes estiment que les demandes de soins liés à la santé mentale (stress, troubles anxieux ou dépressifs) ont augmenté de moins de 50 % par rapport à leur fréquence habituelle et 17,5 % estiment qu’elles ont augmenté de plus de 50 %.
Champ • Médecins généralistes libéraux installés au 1er janvier 2018 sans mode d’exercice particulier exclusif, France entière, hors Mayotte.
Sources • DREES, observatoires régionaux de la santé (ORS) et unions régionales des professions de santé (URPS) de Provence-Alpes-Côte d’Azur et des Pays de la Loire, quatrième Panel d’observation des pratiques et des conditions d’exercice en médecine générale de ville, 18 mai au 21 juin 2020. Données semi-définitives.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</si>
</sst>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6">
    <font>
      <sz val="11"/>
      <color theme="1"/>
      <name val="Calibri"/>
      <family val="2"/>
    </font>
    <font>
      <sz val="11"/>
      <color indexed="8"/>
      <name val="Calibri"/>
      <family val="2"/>
    </font>
    <font>
      <sz val="8"/>
      <color indexed="8"/>
      <name val="Arial"/>
      <family val="2"/>
    </font>
    <font>
      <b/>
      <sz val="8"/>
      <color indexed="8"/>
      <name val="Arial"/>
      <family val="2"/>
    </font>
    <font>
      <i/>
      <sz val="8"/>
      <color indexed="8"/>
      <name val="Arial"/>
      <family val="2"/>
    </font>
    <font>
      <sz val="8"/>
      <color indexed="8"/>
      <name val="Arial "/>
      <family val="0"/>
    </font>
    <font>
      <b/>
      <sz val="8"/>
      <color indexed="8"/>
      <name val="Arial "/>
      <family val="0"/>
    </font>
    <font>
      <i/>
      <sz val="8"/>
      <color indexed="8"/>
      <name val="Arial "/>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i/>
      <sz val="8"/>
      <color theme="1"/>
      <name val="Arial"/>
      <family val="2"/>
    </font>
    <font>
      <sz val="8"/>
      <color theme="1"/>
      <name val="Arial "/>
      <family val="0"/>
    </font>
    <font>
      <i/>
      <sz val="8"/>
      <color theme="1"/>
      <name val="Arial "/>
      <family val="0"/>
    </font>
    <font>
      <b/>
      <sz val="8"/>
      <color theme="1"/>
      <name val="Arial "/>
      <family val="0"/>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style="hair"/>
    </border>
    <border>
      <left/>
      <right/>
      <top/>
      <bottom style="hair"/>
    </border>
    <border>
      <left/>
      <right style="hair"/>
      <top/>
      <bottom style="hair"/>
    </border>
    <border>
      <left style="hair"/>
      <right style="hair"/>
      <top style="hair"/>
      <bottom/>
    </border>
    <border>
      <left style="hair"/>
      <right style="hair"/>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28" fillId="27" borderId="1"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9">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1" fontId="42" fillId="0" borderId="0" xfId="50" applyNumberFormat="1" applyFont="1" applyAlignment="1">
      <alignment/>
    </xf>
    <xf numFmtId="0" fontId="43" fillId="0" borderId="0" xfId="0" applyFont="1" applyAlignment="1">
      <alignment vertical="center"/>
    </xf>
    <xf numFmtId="0" fontId="40" fillId="0" borderId="0" xfId="0" applyFont="1" applyAlignment="1">
      <alignment wrapText="1"/>
    </xf>
    <xf numFmtId="164" fontId="40" fillId="0" borderId="0" xfId="0" applyNumberFormat="1" applyFont="1" applyAlignment="1">
      <alignment/>
    </xf>
    <xf numFmtId="0" fontId="40" fillId="0" borderId="0" xfId="0" applyFont="1" applyAlignment="1">
      <alignment horizontal="center" vertical="center"/>
    </xf>
    <xf numFmtId="0" fontId="42" fillId="0" borderId="0" xfId="0" applyFont="1" applyAlignment="1">
      <alignment vertical="center" wrapText="1"/>
    </xf>
    <xf numFmtId="0" fontId="44" fillId="0" borderId="0" xfId="0" applyFont="1" applyAlignment="1">
      <alignment vertical="top" wrapText="1"/>
    </xf>
    <xf numFmtId="0" fontId="42" fillId="0" borderId="10" xfId="0" applyFont="1" applyBorder="1" applyAlignment="1">
      <alignment horizontal="center" vertical="center"/>
    </xf>
    <xf numFmtId="0" fontId="44" fillId="0" borderId="10" xfId="0" applyFont="1" applyBorder="1" applyAlignment="1">
      <alignment horizontal="center" vertical="center"/>
    </xf>
    <xf numFmtId="0" fontId="42" fillId="0" borderId="10" xfId="0" applyFont="1" applyBorder="1" applyAlignment="1">
      <alignment horizontal="right" vertical="center"/>
    </xf>
    <xf numFmtId="1" fontId="42" fillId="0" borderId="10" xfId="50" applyNumberFormat="1" applyFont="1" applyBorder="1" applyAlignment="1">
      <alignment horizontal="center" vertical="center"/>
    </xf>
    <xf numFmtId="0" fontId="40" fillId="0" borderId="10" xfId="0" applyFont="1" applyBorder="1" applyAlignment="1">
      <alignment horizontal="center" vertical="center"/>
    </xf>
    <xf numFmtId="0" fontId="45" fillId="0" borderId="10" xfId="0" applyFont="1" applyBorder="1" applyAlignment="1">
      <alignment horizontal="center" vertical="center"/>
    </xf>
    <xf numFmtId="1" fontId="40" fillId="0" borderId="10" xfId="50" applyNumberFormat="1" applyFont="1" applyBorder="1" applyAlignment="1">
      <alignment horizontal="center" vertical="center"/>
    </xf>
    <xf numFmtId="164" fontId="40" fillId="0" borderId="10" xfId="0" applyNumberFormat="1" applyFont="1" applyBorder="1" applyAlignment="1">
      <alignment horizontal="center" vertical="center"/>
    </xf>
    <xf numFmtId="0" fontId="45" fillId="0" borderId="10" xfId="0" applyFont="1" applyBorder="1" applyAlignment="1">
      <alignment horizontal="center" vertical="center" wrapText="1"/>
    </xf>
    <xf numFmtId="0" fontId="42" fillId="0" borderId="11" xfId="0" applyFont="1" applyBorder="1" applyAlignment="1">
      <alignment horizontal="right" vertical="center"/>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left" wrapText="1"/>
    </xf>
    <xf numFmtId="0" fontId="44" fillId="0" borderId="0" xfId="0" applyFont="1" applyAlignment="1">
      <alignment horizontal="left" vertical="top" wrapText="1"/>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5" fillId="0" borderId="0" xfId="0" applyFont="1" applyAlignment="1">
      <alignment horizontal="left" vertical="top" wrapText="1"/>
    </xf>
    <xf numFmtId="0" fontId="40" fillId="0" borderId="10" xfId="0" applyFont="1" applyBorder="1" applyAlignment="1">
      <alignment horizontal="center" vertical="center"/>
    </xf>
    <xf numFmtId="0" fontId="45" fillId="0" borderId="10" xfId="0" applyFont="1" applyBorder="1" applyAlignment="1">
      <alignment horizontal="center" vertical="center"/>
    </xf>
    <xf numFmtId="0" fontId="40" fillId="0" borderId="0" xfId="0" applyFont="1" applyAlignment="1">
      <alignment horizontal="left" wrapTex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Alignment="1">
      <alignment horizontal="left"/>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11"/>
  <sheetViews>
    <sheetView showGridLines="0" tabSelected="1" zoomScale="110" zoomScaleNormal="110" zoomScalePageLayoutView="0" workbookViewId="0" topLeftCell="A1">
      <selection activeCell="I12" sqref="I12"/>
    </sheetView>
  </sheetViews>
  <sheetFormatPr defaultColWidth="11.421875" defaultRowHeight="15"/>
  <cols>
    <col min="1" max="1" width="2.421875" style="3" customWidth="1"/>
    <col min="2" max="2" width="21.00390625" style="3" customWidth="1"/>
    <col min="3" max="3" width="21.8515625" style="3" customWidth="1"/>
    <col min="4" max="6" width="12.7109375" style="3" customWidth="1"/>
    <col min="7" max="16384" width="11.421875" style="3" customWidth="1"/>
  </cols>
  <sheetData>
    <row r="2" spans="2:8" ht="18" customHeight="1">
      <c r="B2" s="25" t="s">
        <v>25</v>
      </c>
      <c r="C2" s="25"/>
      <c r="D2" s="25"/>
      <c r="E2" s="25"/>
      <c r="F2" s="25"/>
      <c r="G2" s="11"/>
      <c r="H2" s="11"/>
    </row>
    <row r="3" spans="2:8" ht="15" customHeight="1">
      <c r="B3" s="26"/>
      <c r="C3" s="27"/>
      <c r="D3" s="13" t="s">
        <v>17</v>
      </c>
      <c r="E3" s="13" t="s">
        <v>18</v>
      </c>
      <c r="F3" s="13" t="s">
        <v>19</v>
      </c>
      <c r="G3" s="4"/>
      <c r="H3" s="4"/>
    </row>
    <row r="4" spans="2:8" ht="15" customHeight="1">
      <c r="B4" s="22" t="s">
        <v>32</v>
      </c>
      <c r="C4" s="21" t="s">
        <v>31</v>
      </c>
      <c r="D4" s="12">
        <v>68</v>
      </c>
      <c r="E4" s="15">
        <v>20</v>
      </c>
      <c r="F4" s="15">
        <v>12</v>
      </c>
      <c r="G4" s="5"/>
      <c r="H4" s="5"/>
    </row>
    <row r="5" spans="2:8" ht="15" customHeight="1">
      <c r="B5" s="23"/>
      <c r="C5" s="14" t="s">
        <v>20</v>
      </c>
      <c r="D5" s="12">
        <v>32</v>
      </c>
      <c r="E5" s="15">
        <v>41</v>
      </c>
      <c r="F5" s="15">
        <v>27</v>
      </c>
      <c r="G5" s="5"/>
      <c r="H5" s="5"/>
    </row>
    <row r="6" spans="2:8" ht="89.25" customHeight="1">
      <c r="B6" s="24" t="s">
        <v>33</v>
      </c>
      <c r="C6" s="24"/>
      <c r="D6" s="24"/>
      <c r="E6" s="24"/>
      <c r="F6" s="24"/>
      <c r="G6" s="10"/>
      <c r="H6" s="10"/>
    </row>
    <row r="7" spans="2:8" ht="11.25">
      <c r="B7" s="6"/>
      <c r="C7" s="4"/>
      <c r="D7" s="4"/>
      <c r="E7" s="5"/>
      <c r="F7" s="5"/>
      <c r="G7" s="5"/>
      <c r="H7" s="5"/>
    </row>
    <row r="8" spans="2:8" ht="11.25">
      <c r="B8" s="6"/>
      <c r="C8" s="4"/>
      <c r="D8" s="4"/>
      <c r="E8" s="5"/>
      <c r="F8" s="5"/>
      <c r="G8" s="5"/>
      <c r="H8" s="5"/>
    </row>
    <row r="9" spans="2:8" ht="11.25">
      <c r="B9" s="6"/>
      <c r="C9" s="4"/>
      <c r="D9" s="4"/>
      <c r="E9" s="5"/>
      <c r="F9" s="5"/>
      <c r="G9" s="5"/>
      <c r="H9" s="5"/>
    </row>
    <row r="10" spans="2:8" ht="11.25">
      <c r="B10" s="6"/>
      <c r="C10" s="4"/>
      <c r="D10" s="4"/>
      <c r="E10" s="5"/>
      <c r="F10" s="5"/>
      <c r="G10" s="5"/>
      <c r="H10" s="5"/>
    </row>
    <row r="11" spans="2:8" ht="11.25">
      <c r="B11" s="6"/>
      <c r="C11" s="4"/>
      <c r="D11" s="4"/>
      <c r="E11" s="5"/>
      <c r="F11" s="5"/>
      <c r="G11" s="5"/>
      <c r="H11" s="5"/>
    </row>
  </sheetData>
  <sheetProtection/>
  <mergeCells count="4">
    <mergeCell ref="B4:B5"/>
    <mergeCell ref="B6:F6"/>
    <mergeCell ref="B2:F2"/>
    <mergeCell ref="B3:C3"/>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2:K12"/>
  <sheetViews>
    <sheetView showGridLines="0" zoomScalePageLayoutView="0" workbookViewId="0" topLeftCell="A1">
      <selection activeCell="P18" sqref="P18"/>
    </sheetView>
  </sheetViews>
  <sheetFormatPr defaultColWidth="11.421875" defaultRowHeight="15"/>
  <cols>
    <col min="1" max="1" width="2.421875" style="1" customWidth="1"/>
    <col min="2" max="2" width="11.421875" style="1" customWidth="1"/>
    <col min="3" max="3" width="13.140625" style="1" customWidth="1"/>
    <col min="4" max="4" width="22.8515625" style="1" customWidth="1"/>
    <col min="5" max="5" width="11.421875" style="1" customWidth="1"/>
    <col min="6" max="9" width="15.7109375" style="1" customWidth="1"/>
    <col min="10" max="16384" width="11.421875" style="1" customWidth="1"/>
  </cols>
  <sheetData>
    <row r="2" spans="2:9" ht="18" customHeight="1">
      <c r="B2" s="28" t="s">
        <v>34</v>
      </c>
      <c r="C2" s="28"/>
      <c r="D2" s="28"/>
      <c r="E2" s="28"/>
      <c r="F2" s="28"/>
      <c r="G2" s="28"/>
      <c r="H2" s="28"/>
      <c r="I2" s="28"/>
    </row>
    <row r="3" spans="2:11" ht="15" customHeight="1">
      <c r="B3" s="32"/>
      <c r="C3" s="32"/>
      <c r="D3" s="33"/>
      <c r="E3" s="17" t="s">
        <v>9</v>
      </c>
      <c r="F3" s="17" t="s">
        <v>0</v>
      </c>
      <c r="G3" s="17" t="s">
        <v>1</v>
      </c>
      <c r="H3" s="17" t="s">
        <v>2</v>
      </c>
      <c r="I3" s="17" t="s">
        <v>3</v>
      </c>
      <c r="K3" s="2"/>
    </row>
    <row r="4" spans="2:9" ht="15" customHeight="1">
      <c r="B4" s="30" t="s">
        <v>4</v>
      </c>
      <c r="C4" s="29" t="s">
        <v>5</v>
      </c>
      <c r="D4" s="16" t="s">
        <v>23</v>
      </c>
      <c r="E4" s="16"/>
      <c r="F4" s="18">
        <f>0.7368*100</f>
        <v>73.68</v>
      </c>
      <c r="G4" s="18">
        <f>0.2055*100</f>
        <v>20.549999999999997</v>
      </c>
      <c r="H4" s="18">
        <f>0.0457*100</f>
        <v>4.569999999999999</v>
      </c>
      <c r="I4" s="18">
        <f>0.012*100</f>
        <v>1.2</v>
      </c>
    </row>
    <row r="5" spans="2:9" ht="15" customHeight="1">
      <c r="B5" s="30"/>
      <c r="C5" s="29"/>
      <c r="D5" s="16" t="s">
        <v>21</v>
      </c>
      <c r="E5" s="16">
        <v>14</v>
      </c>
      <c r="F5" s="18">
        <v>77</v>
      </c>
      <c r="G5" s="18">
        <v>6</v>
      </c>
      <c r="H5" s="18">
        <v>1</v>
      </c>
      <c r="I5" s="18">
        <v>1</v>
      </c>
    </row>
    <row r="6" spans="2:9" ht="15" customHeight="1">
      <c r="B6" s="30"/>
      <c r="C6" s="29" t="s">
        <v>6</v>
      </c>
      <c r="D6" s="16" t="s">
        <v>23</v>
      </c>
      <c r="E6" s="16"/>
      <c r="F6" s="18">
        <f>0.435*100</f>
        <v>43.5</v>
      </c>
      <c r="G6" s="18">
        <f>0.3094*100</f>
        <v>30.94</v>
      </c>
      <c r="H6" s="18">
        <f>0.1928*100</f>
        <v>19.28</v>
      </c>
      <c r="I6" s="18">
        <f>0.0628*100</f>
        <v>6.279999999999999</v>
      </c>
    </row>
    <row r="7" spans="2:9" ht="15" customHeight="1">
      <c r="B7" s="30"/>
      <c r="C7" s="29"/>
      <c r="D7" s="16" t="s">
        <v>21</v>
      </c>
      <c r="E7" s="16">
        <v>5</v>
      </c>
      <c r="F7" s="18">
        <v>78</v>
      </c>
      <c r="G7" s="18">
        <v>9</v>
      </c>
      <c r="H7" s="18">
        <v>4</v>
      </c>
      <c r="I7" s="18">
        <v>4</v>
      </c>
    </row>
    <row r="8" spans="2:9" ht="15" customHeight="1">
      <c r="B8" s="30"/>
      <c r="C8" s="29" t="s">
        <v>7</v>
      </c>
      <c r="D8" s="16" t="s">
        <v>23</v>
      </c>
      <c r="E8" s="16"/>
      <c r="F8" s="18">
        <f>0.2786*100</f>
        <v>27.860000000000003</v>
      </c>
      <c r="G8" s="18">
        <f>0.4643*100</f>
        <v>46.43</v>
      </c>
      <c r="H8" s="18">
        <f>0.1929*100</f>
        <v>19.29</v>
      </c>
      <c r="I8" s="18">
        <f>0.0643*100</f>
        <v>6.43</v>
      </c>
    </row>
    <row r="9" spans="2:9" ht="15" customHeight="1">
      <c r="B9" s="30"/>
      <c r="C9" s="29"/>
      <c r="D9" s="16" t="s">
        <v>21</v>
      </c>
      <c r="E9" s="16">
        <v>9</v>
      </c>
      <c r="F9" s="18">
        <v>71</v>
      </c>
      <c r="G9" s="18">
        <v>14</v>
      </c>
      <c r="H9" s="18">
        <v>6</v>
      </c>
      <c r="I9" s="18">
        <v>0</v>
      </c>
    </row>
    <row r="10" spans="2:9" ht="15" customHeight="1">
      <c r="B10" s="30"/>
      <c r="C10" s="29" t="s">
        <v>8</v>
      </c>
      <c r="D10" s="16" t="s">
        <v>23</v>
      </c>
      <c r="E10" s="16"/>
      <c r="F10" s="18">
        <f>0.6268*100</f>
        <v>62.68</v>
      </c>
      <c r="G10" s="18">
        <f>0.2552*100</f>
        <v>25.52</v>
      </c>
      <c r="H10" s="18">
        <f>0.0904*100</f>
        <v>9.04</v>
      </c>
      <c r="I10" s="18">
        <f>0.0276*100</f>
        <v>2.76</v>
      </c>
    </row>
    <row r="11" spans="2:9" ht="15" customHeight="1">
      <c r="B11" s="30"/>
      <c r="C11" s="29"/>
      <c r="D11" s="16" t="s">
        <v>21</v>
      </c>
      <c r="E11" s="16">
        <v>12</v>
      </c>
      <c r="F11" s="18">
        <v>77</v>
      </c>
      <c r="G11" s="18">
        <v>8</v>
      </c>
      <c r="H11" s="18">
        <v>2</v>
      </c>
      <c r="I11" s="18">
        <v>1</v>
      </c>
    </row>
    <row r="12" spans="2:9" ht="96" customHeight="1">
      <c r="B12" s="31" t="s">
        <v>35</v>
      </c>
      <c r="C12" s="31"/>
      <c r="D12" s="31"/>
      <c r="E12" s="31"/>
      <c r="F12" s="31"/>
      <c r="G12" s="31"/>
      <c r="H12" s="31"/>
      <c r="I12" s="31"/>
    </row>
  </sheetData>
  <sheetProtection/>
  <mergeCells count="8">
    <mergeCell ref="B2:I2"/>
    <mergeCell ref="C8:C9"/>
    <mergeCell ref="C10:C11"/>
    <mergeCell ref="B4:B11"/>
    <mergeCell ref="B12:I12"/>
    <mergeCell ref="C4:C5"/>
    <mergeCell ref="C6:C7"/>
    <mergeCell ref="B3:D3"/>
  </mergeCells>
  <printOptions/>
  <pageMargins left="0.7" right="0.7" top="0.75" bottom="0.75" header="0.3" footer="0.3"/>
  <pageSetup horizontalDpi="90" verticalDpi="90" orientation="portrait" paperSize="9" r:id="rId1"/>
</worksheet>
</file>

<file path=xl/worksheets/sheet3.xml><?xml version="1.0" encoding="utf-8"?>
<worksheet xmlns="http://schemas.openxmlformats.org/spreadsheetml/2006/main" xmlns:r="http://schemas.openxmlformats.org/officeDocument/2006/relationships">
  <dimension ref="B2:K18"/>
  <sheetViews>
    <sheetView showGridLines="0" zoomScalePageLayoutView="0" workbookViewId="0" topLeftCell="A1">
      <selection activeCell="M11" sqref="M11"/>
    </sheetView>
  </sheetViews>
  <sheetFormatPr defaultColWidth="11.421875" defaultRowHeight="15"/>
  <cols>
    <col min="1" max="1" width="3.140625" style="1" customWidth="1"/>
    <col min="2" max="2" width="21.28125" style="1" bestFit="1" customWidth="1"/>
    <col min="3" max="3" width="33.28125" style="1" customWidth="1"/>
    <col min="4" max="4" width="22.140625" style="1" customWidth="1"/>
    <col min="5" max="9" width="14.7109375" style="1" customWidth="1"/>
    <col min="10" max="16384" width="11.421875" style="1" customWidth="1"/>
  </cols>
  <sheetData>
    <row r="2" spans="2:9" ht="15.75" customHeight="1">
      <c r="B2" s="28" t="s">
        <v>26</v>
      </c>
      <c r="C2" s="28"/>
      <c r="D2" s="28"/>
      <c r="E2" s="28"/>
      <c r="F2" s="28"/>
      <c r="G2" s="28"/>
      <c r="H2" s="28"/>
      <c r="I2" s="28"/>
    </row>
    <row r="3" spans="2:11" ht="30" customHeight="1">
      <c r="B3" s="9"/>
      <c r="C3" s="9"/>
      <c r="D3" s="9"/>
      <c r="E3" s="20" t="s">
        <v>10</v>
      </c>
      <c r="F3" s="20" t="s">
        <v>11</v>
      </c>
      <c r="G3" s="20" t="s">
        <v>12</v>
      </c>
      <c r="H3" s="20" t="s">
        <v>13</v>
      </c>
      <c r="I3" s="20" t="s">
        <v>14</v>
      </c>
      <c r="K3" s="7"/>
    </row>
    <row r="4" spans="2:11" ht="19.5" customHeight="1">
      <c r="B4" s="35" t="s">
        <v>15</v>
      </c>
      <c r="C4" s="38" t="s">
        <v>24</v>
      </c>
      <c r="D4" s="16" t="s">
        <v>23</v>
      </c>
      <c r="E4" s="19">
        <f>0.625*100</f>
        <v>62.5</v>
      </c>
      <c r="F4" s="19">
        <f>0.3*100</f>
        <v>30</v>
      </c>
      <c r="G4" s="19">
        <f>0.06*100</f>
        <v>6</v>
      </c>
      <c r="H4" s="19">
        <f>0.005*100</f>
        <v>0.5</v>
      </c>
      <c r="I4" s="19">
        <f>0.01*100</f>
        <v>1</v>
      </c>
      <c r="K4" s="8"/>
    </row>
    <row r="5" spans="2:11" ht="19.5" customHeight="1">
      <c r="B5" s="36"/>
      <c r="C5" s="38"/>
      <c r="D5" s="16" t="s">
        <v>21</v>
      </c>
      <c r="E5" s="19">
        <v>15</v>
      </c>
      <c r="F5" s="19">
        <v>21.5</v>
      </c>
      <c r="G5" s="19">
        <v>30</v>
      </c>
      <c r="H5" s="19">
        <v>18</v>
      </c>
      <c r="I5" s="19">
        <v>15.5</v>
      </c>
      <c r="K5" s="8"/>
    </row>
    <row r="6" spans="2:11" ht="15" customHeight="1">
      <c r="B6" s="36"/>
      <c r="C6" s="38" t="s">
        <v>27</v>
      </c>
      <c r="D6" s="16" t="s">
        <v>23</v>
      </c>
      <c r="E6" s="19">
        <f>0.58*100</f>
        <v>57.99999999999999</v>
      </c>
      <c r="F6" s="19">
        <f>0.25*100</f>
        <v>25</v>
      </c>
      <c r="G6" s="19">
        <f>0.155*100</f>
        <v>15.5</v>
      </c>
      <c r="H6" s="19">
        <f>0.01*100</f>
        <v>1</v>
      </c>
      <c r="I6" s="19">
        <f>0.005*100</f>
        <v>0.5</v>
      </c>
      <c r="K6" s="8"/>
    </row>
    <row r="7" spans="2:11" ht="15" customHeight="1">
      <c r="B7" s="36"/>
      <c r="C7" s="38"/>
      <c r="D7" s="16" t="s">
        <v>21</v>
      </c>
      <c r="E7" s="19">
        <v>23</v>
      </c>
      <c r="F7" s="19">
        <v>25.5</v>
      </c>
      <c r="G7" s="19">
        <v>38.5</v>
      </c>
      <c r="H7" s="19">
        <v>10</v>
      </c>
      <c r="I7" s="19">
        <v>3.5</v>
      </c>
      <c r="K7" s="8"/>
    </row>
    <row r="8" spans="2:11" ht="15" customHeight="1">
      <c r="B8" s="36"/>
      <c r="C8" s="38" t="s">
        <v>22</v>
      </c>
      <c r="D8" s="16" t="s">
        <v>23</v>
      </c>
      <c r="E8" s="19">
        <f>0.475*100</f>
        <v>47.5</v>
      </c>
      <c r="F8" s="19">
        <f>0.22*100</f>
        <v>22</v>
      </c>
      <c r="G8" s="19">
        <f>0.26*100</f>
        <v>26</v>
      </c>
      <c r="H8" s="19">
        <f>0.035*100</f>
        <v>3.5000000000000004</v>
      </c>
      <c r="I8" s="19">
        <f>0.005*100</f>
        <v>0.5</v>
      </c>
      <c r="K8" s="8"/>
    </row>
    <row r="9" spans="2:11" ht="15" customHeight="1">
      <c r="B9" s="36"/>
      <c r="C9" s="38"/>
      <c r="D9" s="16" t="s">
        <v>21</v>
      </c>
      <c r="E9" s="19">
        <v>8.5</v>
      </c>
      <c r="F9" s="19">
        <v>14.5</v>
      </c>
      <c r="G9" s="19">
        <v>51</v>
      </c>
      <c r="H9" s="19">
        <v>20</v>
      </c>
      <c r="I9" s="19">
        <v>6</v>
      </c>
      <c r="K9" s="8"/>
    </row>
    <row r="10" spans="2:11" ht="15" customHeight="1">
      <c r="B10" s="36"/>
      <c r="C10" s="38" t="s">
        <v>16</v>
      </c>
      <c r="D10" s="16" t="s">
        <v>23</v>
      </c>
      <c r="E10" s="19">
        <f>0.44*100</f>
        <v>44</v>
      </c>
      <c r="F10" s="19">
        <f>0.13*100</f>
        <v>13</v>
      </c>
      <c r="G10" s="19">
        <f>0.41*100</f>
        <v>41</v>
      </c>
      <c r="H10" s="19">
        <f>0.02*100</f>
        <v>2</v>
      </c>
      <c r="I10" s="19">
        <f>0*100</f>
        <v>0</v>
      </c>
      <c r="K10" s="8"/>
    </row>
    <row r="11" spans="2:11" ht="15" customHeight="1">
      <c r="B11" s="36"/>
      <c r="C11" s="38"/>
      <c r="D11" s="16" t="s">
        <v>21</v>
      </c>
      <c r="E11" s="19">
        <v>14.5</v>
      </c>
      <c r="F11" s="19">
        <v>13</v>
      </c>
      <c r="G11" s="19">
        <v>66.5</v>
      </c>
      <c r="H11" s="19">
        <v>4.5</v>
      </c>
      <c r="I11" s="19">
        <v>1.5</v>
      </c>
      <c r="K11" s="8"/>
    </row>
    <row r="12" spans="2:11" ht="15" customHeight="1">
      <c r="B12" s="36"/>
      <c r="C12" s="38" t="s">
        <v>28</v>
      </c>
      <c r="D12" s="16" t="s">
        <v>23</v>
      </c>
      <c r="E12" s="19">
        <f>0.11*100</f>
        <v>11</v>
      </c>
      <c r="F12" s="19">
        <f>0.11*100</f>
        <v>11</v>
      </c>
      <c r="G12" s="19">
        <f>0.23*100</f>
        <v>23</v>
      </c>
      <c r="H12" s="19">
        <f>0.375*100</f>
        <v>37.5</v>
      </c>
      <c r="I12" s="19">
        <f>0.175*100</f>
        <v>17.5</v>
      </c>
      <c r="K12" s="8"/>
    </row>
    <row r="13" spans="2:11" ht="15" customHeight="1">
      <c r="B13" s="36"/>
      <c r="C13" s="38"/>
      <c r="D13" s="16" t="s">
        <v>21</v>
      </c>
      <c r="E13" s="19">
        <v>3.5</v>
      </c>
      <c r="F13" s="19">
        <v>3.5</v>
      </c>
      <c r="G13" s="19">
        <v>31.5</v>
      </c>
      <c r="H13" s="19">
        <v>44</v>
      </c>
      <c r="I13" s="19">
        <v>17.5</v>
      </c>
      <c r="K13" s="8"/>
    </row>
    <row r="14" spans="2:11" ht="15" customHeight="1">
      <c r="B14" s="36"/>
      <c r="C14" s="38" t="s">
        <v>29</v>
      </c>
      <c r="D14" s="16" t="s">
        <v>23</v>
      </c>
      <c r="E14" s="19">
        <v>0.0001</v>
      </c>
      <c r="F14" s="19">
        <v>0.0001</v>
      </c>
      <c r="G14" s="19">
        <v>0.0001</v>
      </c>
      <c r="H14" s="19">
        <v>0.0001</v>
      </c>
      <c r="I14" s="19">
        <v>0.0001</v>
      </c>
      <c r="K14" s="8"/>
    </row>
    <row r="15" spans="2:11" ht="15" customHeight="1">
      <c r="B15" s="36"/>
      <c r="C15" s="38"/>
      <c r="D15" s="16" t="s">
        <v>20</v>
      </c>
      <c r="E15" s="19">
        <v>7</v>
      </c>
      <c r="F15" s="19">
        <v>7</v>
      </c>
      <c r="G15" s="19">
        <v>74</v>
      </c>
      <c r="H15" s="19">
        <v>9</v>
      </c>
      <c r="I15" s="19">
        <v>3</v>
      </c>
      <c r="K15" s="8"/>
    </row>
    <row r="16" spans="2:11" ht="15" customHeight="1">
      <c r="B16" s="36"/>
      <c r="C16" s="38" t="s">
        <v>30</v>
      </c>
      <c r="D16" s="16" t="s">
        <v>23</v>
      </c>
      <c r="E16" s="19">
        <v>0.0001</v>
      </c>
      <c r="F16" s="19">
        <v>0.0001</v>
      </c>
      <c r="G16" s="19">
        <v>0.0001</v>
      </c>
      <c r="H16" s="19">
        <v>0.0001</v>
      </c>
      <c r="I16" s="19">
        <v>0.0001</v>
      </c>
      <c r="K16" s="8"/>
    </row>
    <row r="17" spans="2:11" ht="15" customHeight="1">
      <c r="B17" s="37"/>
      <c r="C17" s="38"/>
      <c r="D17" s="16" t="s">
        <v>20</v>
      </c>
      <c r="E17" s="19">
        <v>9.5</v>
      </c>
      <c r="F17" s="19">
        <v>9</v>
      </c>
      <c r="G17" s="19">
        <v>69.5</v>
      </c>
      <c r="H17" s="19">
        <v>8.5</v>
      </c>
      <c r="I17" s="19">
        <v>3</v>
      </c>
      <c r="K17" s="8"/>
    </row>
    <row r="18" spans="2:9" ht="86.25" customHeight="1">
      <c r="B18" s="31" t="s">
        <v>36</v>
      </c>
      <c r="C18" s="34"/>
      <c r="D18" s="34"/>
      <c r="E18" s="34"/>
      <c r="F18" s="34"/>
      <c r="G18" s="34"/>
      <c r="H18" s="34"/>
      <c r="I18" s="34"/>
    </row>
  </sheetData>
  <sheetProtection/>
  <mergeCells count="10">
    <mergeCell ref="B18:I18"/>
    <mergeCell ref="B2:I2"/>
    <mergeCell ref="B4:B17"/>
    <mergeCell ref="C4:C5"/>
    <mergeCell ref="C6:C7"/>
    <mergeCell ref="C8:C9"/>
    <mergeCell ref="C10:C11"/>
    <mergeCell ref="C12:C13"/>
    <mergeCell ref="C14:C15"/>
    <mergeCell ref="C16:C17"/>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PPT/DSI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MONZIOLS, Martin (DREES/OSAM/BPS)</dc:creator>
  <cp:keywords/>
  <dc:description/>
  <cp:lastModifiedBy>JEANDET, Stéphane (DREES/DIRECTION)</cp:lastModifiedBy>
  <dcterms:created xsi:type="dcterms:W3CDTF">2020-07-10T09:09:13Z</dcterms:created>
  <dcterms:modified xsi:type="dcterms:W3CDTF">2020-09-22T08:46:33Z</dcterms:modified>
  <cp:category/>
  <cp:version/>
  <cp:contentType/>
  <cp:contentStatus/>
</cp:coreProperties>
</file>