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activeTab="0"/>
  </bookViews>
  <sheets>
    <sheet name="Tableau 1" sheetId="1" r:id="rId1"/>
    <sheet name="Tableau 2" sheetId="2" r:id="rId2"/>
    <sheet name="Tableau 3" sheetId="3" r:id="rId3"/>
    <sheet name="Tableau 4" sheetId="4" r:id="rId4"/>
    <sheet name="Tableaux A et B encadré 1" sheetId="5" r:id="rId5"/>
    <sheet name="Tableau encadré 2" sheetId="6" r:id="rId6"/>
    <sheet name="Graphique 1" sheetId="7" r:id="rId7"/>
  </sheets>
  <definedNames>
    <definedName name="tab">'Graphique 1'!#REF!</definedName>
  </definedNames>
  <calcPr fullCalcOnLoad="1"/>
</workbook>
</file>

<file path=xl/sharedStrings.xml><?xml version="1.0" encoding="utf-8"?>
<sst xmlns="http://schemas.openxmlformats.org/spreadsheetml/2006/main" count="187" uniqueCount="127">
  <si>
    <t>A</t>
  </si>
  <si>
    <t>B</t>
  </si>
  <si>
    <t>C</t>
  </si>
  <si>
    <t>D</t>
  </si>
  <si>
    <t>E</t>
  </si>
  <si>
    <t>Collectif</t>
  </si>
  <si>
    <t>Individuel</t>
  </si>
  <si>
    <t>Chambre particulière</t>
  </si>
  <si>
    <t>Optique complexe</t>
  </si>
  <si>
    <t>Prothèse dentaire</t>
  </si>
  <si>
    <t>Prothèse auditive</t>
  </si>
  <si>
    <t>Type de contrat modal</t>
  </si>
  <si>
    <t>Contrats modaux</t>
  </si>
  <si>
    <t>Nombre</t>
  </si>
  <si>
    <t>Ensemble</t>
  </si>
  <si>
    <t>Classe A</t>
  </si>
  <si>
    <t>Classe B</t>
  </si>
  <si>
    <t>Classe C</t>
  </si>
  <si>
    <t>Classe D</t>
  </si>
  <si>
    <t>Classe E</t>
  </si>
  <si>
    <t xml:space="preserve">Consultation de spécialiste </t>
  </si>
  <si>
    <t>Médiane</t>
  </si>
  <si>
    <t>Prix du bien de référence</t>
  </si>
  <si>
    <t>Reste à charge pour l'assuré avant participation de l'organisme complémentaire</t>
  </si>
  <si>
    <t>Consultation chez un médecin spécialiste de secteur II, dans le parcours de soins</t>
  </si>
  <si>
    <t>Caractéristiques</t>
  </si>
  <si>
    <t>Bien</t>
  </si>
  <si>
    <t>Consultation</t>
  </si>
  <si>
    <t xml:space="preserve">Prothèse dentaire </t>
  </si>
  <si>
    <t>Prothèse céramo-métallique sur dent visible</t>
  </si>
  <si>
    <t xml:space="preserve">Monture </t>
  </si>
  <si>
    <t>Une nuit en chambre particulière en chirurgie</t>
  </si>
  <si>
    <t>-</t>
  </si>
  <si>
    <t>(A) Types d'organismes</t>
  </si>
  <si>
    <t>Taille de la population</t>
  </si>
  <si>
    <t>Taille de l'échantillon</t>
  </si>
  <si>
    <t>Part des répondants</t>
  </si>
  <si>
    <t>Montant des cotisations de la population
(en millions d'euros)</t>
  </si>
  <si>
    <t>Montant des cotisations de l'échantillon
(en millions d'euros)</t>
  </si>
  <si>
    <t>Part des répondants
(en % des cotisations)</t>
  </si>
  <si>
    <t>Contrats individuels</t>
  </si>
  <si>
    <t>Contrats collectifs</t>
  </si>
  <si>
    <t xml:space="preserve">Mutuelles </t>
  </si>
  <si>
    <t>Institutions de prévoyance</t>
  </si>
  <si>
    <t>Sociétés d'assurance</t>
  </si>
  <si>
    <t>(B) Représentativité des contrats modaux</t>
  </si>
  <si>
    <t>Totale</t>
  </si>
  <si>
    <t>Par an</t>
  </si>
  <si>
    <t>Consultation chez un médecin spécialiste dans le parcours de soins</t>
  </si>
  <si>
    <t>Optique simple</t>
  </si>
  <si>
    <t>Supplément chambre particulière</t>
  </si>
  <si>
    <t>TM</t>
  </si>
  <si>
    <t>Moyenne</t>
  </si>
  <si>
    <t>Honoraires hospitaliers chirurgicaux</t>
  </si>
  <si>
    <t>Tableau 1 : Remboursements des bénéficiaires des contrats modaux par type de dépenses</t>
  </si>
  <si>
    <t>Tableau 4 : Évolution 2006-2010 des niveaux moyens de garantie des biens de référence</t>
  </si>
  <si>
    <t>Honoraires des praticiens hospitaliers (pose d'une prothèse de hanche)</t>
  </si>
  <si>
    <t>938 €
(prix total)</t>
  </si>
  <si>
    <t>195 €
(prix total)</t>
  </si>
  <si>
    <t>Tableau encadré 3 : Caractéristiques des biens de référence</t>
  </si>
  <si>
    <t>Tableau encadré 2 - Taux de réponse selon le type d'organisme complémentaire (A) et représentativité des contrats modaux (B)</t>
  </si>
  <si>
    <t>Prix de référence*</t>
  </si>
  <si>
    <t>* Les montants de référence ont été choisis élevés afin de pouvoir différencier les offres des organismes complémentaires les unes par rapport aux autres. Les biens de référence choisis sont décrits précisément dans le tableau de l'encadré 3.</t>
  </si>
  <si>
    <t>Consultation chez un spécialiste
dans le parcours de soins*</t>
  </si>
  <si>
    <t xml:space="preserve"> Prothèses auditives*</t>
  </si>
  <si>
    <t>Optique complexe*</t>
  </si>
  <si>
    <t>Prothèse dentaire*</t>
  </si>
  <si>
    <t>prix total**</t>
  </si>
  <si>
    <t>Consultation chez un médecin spécialiste hors du parcours de soins**</t>
  </si>
  <si>
    <t>Nulle ou inférieure au ticket modérateur (TM)</t>
  </si>
  <si>
    <t>Supérieure au TM</t>
  </si>
  <si>
    <t>** On considère dans ce tableau que la prise en charge du TM correspond à 30 % du tarif de convention pour une consultation hors parcours de soin. En effet, même si dans ce cas le TM est de 70 % du TC au lieu de 30 % dans le parcours de soin, les contrats responsables, qui représentent la quasi-totalité des contrats modaux, ont interdiction de prendre en charge cette différence de 40 % du TC. Les prises en charges hors et dans le parcours de soin restent ainsi comparables puisqu'une prise en charge supérieure supérieure au TM revient dans les 2 cas à rembourser une partie du dépassement d'honoraires.</t>
  </si>
  <si>
    <t>Prothèses auditives numériques</t>
  </si>
  <si>
    <t>Tableau 3 : Répartition des contrats au sein des cinq groupes de la typologie</t>
  </si>
  <si>
    <t>Tableau 2 : Distribution des niveaux de garanties des biens de référence au sein des cinq classes de contrats</t>
  </si>
  <si>
    <t>0 €</t>
  </si>
  <si>
    <t>Base de remboursement de la Sécurité sociale</t>
  </si>
  <si>
    <t>Taux de remboursement de la Sécurité sociale</t>
  </si>
  <si>
    <t>Remboursement de la Sécurité sociale</t>
  </si>
  <si>
    <t>Médicaments à vignette blanche (remboursés à 65% par l'assurance maladie)</t>
  </si>
  <si>
    <t>Prise en charge 
(en % des personnes couvertes)</t>
  </si>
  <si>
    <t>Médicaments à vignette bleue (remboursés à 35% par l'assurance maladie***)</t>
  </si>
  <si>
    <t>Distribution des remboursements 
de l'organisme complémentaire 
(en euros, hors remboursement 
de la sécurité sociale)</t>
  </si>
  <si>
    <t>Honoraires 
des praticiens hospitaliers*</t>
  </si>
  <si>
    <t>Chambre particulière 
en chirurgie*</t>
  </si>
  <si>
    <t>Part (en %)</t>
  </si>
  <si>
    <t>Personnes couvertes* (en %)</t>
  </si>
  <si>
    <t>Pose d'une prothèse totale de hanche 
(Code NEKA020)</t>
  </si>
  <si>
    <t>Verres multi-focaux ou progressifs, 
dioptrie de -8 à +8 (code 2 227 038)</t>
  </si>
  <si>
    <t>Prothèse auditive numérique 
(équipement des deux oreilles)</t>
  </si>
  <si>
    <t>1500 € 
par appareil</t>
  </si>
  <si>
    <t>199,71€ 
par appareil</t>
  </si>
  <si>
    <t>100 % - 18 € 
de participation forfaitaire à déduire</t>
  </si>
  <si>
    <t>200 € 
par verre</t>
  </si>
  <si>
    <t>10,37 € 
par verre</t>
  </si>
  <si>
    <t>6,74 € 
par verre</t>
  </si>
  <si>
    <t>129,81 € 
par appareil</t>
  </si>
  <si>
    <t>2740,38 € 
pour deux appareils</t>
  </si>
  <si>
    <t>386,52 € 
pour deux verres</t>
  </si>
  <si>
    <t>70 % - 1 € 
de participation forfaitaire à déduire</t>
  </si>
  <si>
    <t>Biens de références</t>
  </si>
  <si>
    <t>Remboursement moyen 
du bien de référence*</t>
  </si>
  <si>
    <t>Évolution 2006-2010 (en %)</t>
  </si>
  <si>
    <t>Honoraires chirurgicaux 
des praticiens hospitaliers</t>
  </si>
  <si>
    <r>
      <t>1</t>
    </r>
    <r>
      <rPr>
        <b/>
        <vertAlign val="superscript"/>
        <sz val="8"/>
        <color indexed="8"/>
        <rFont val="Arial"/>
        <family val="2"/>
      </rPr>
      <t xml:space="preserve">er </t>
    </r>
    <r>
      <rPr>
        <b/>
        <sz val="8"/>
        <color indexed="8"/>
        <rFont val="Arial"/>
        <family val="2"/>
      </rPr>
      <t>quartile</t>
    </r>
  </si>
  <si>
    <r>
      <t>3</t>
    </r>
    <r>
      <rPr>
        <b/>
        <vertAlign val="superscript"/>
        <sz val="8"/>
        <color indexed="8"/>
        <rFont val="Arial"/>
        <family val="2"/>
      </rPr>
      <t xml:space="preserve">e </t>
    </r>
    <r>
      <rPr>
        <b/>
        <sz val="8"/>
        <color indexed="8"/>
        <rFont val="Arial"/>
        <family val="2"/>
      </rPr>
      <t>quartile</t>
    </r>
  </si>
  <si>
    <r>
      <t>***</t>
    </r>
    <r>
      <rPr>
        <sz val="8"/>
        <rFont val="Arial"/>
        <family val="2"/>
      </rPr>
      <t xml:space="preserve"> En 2010 (remboursés à 30% depuis le 2 mai 2011).</t>
    </r>
  </si>
  <si>
    <r>
      <t xml:space="preserve">Lecture : </t>
    </r>
    <r>
      <rPr>
        <sz val="8"/>
        <rFont val="Arial"/>
        <family val="2"/>
      </rPr>
      <t>47% des bénéficiaires d'un contrat modal sont remboursés à hauteur du ticket modérateur par leur organisme complémentaire pour une consultation chez un médecin spécialiste dans le parcours de soins, facturée 60€ par le médecin. Le remboursement moyen pour cette consultation s'élève à 19 euros.</t>
    </r>
  </si>
  <si>
    <r>
      <t>Sources</t>
    </r>
    <r>
      <rPr>
        <sz val="8"/>
        <rFont val="Arial"/>
        <family val="2"/>
      </rPr>
      <t xml:space="preserve"> : DREES, enquête statistique auprès des organismes complémentaires santé - année 2010.</t>
    </r>
  </si>
  <si>
    <r>
      <t>1</t>
    </r>
    <r>
      <rPr>
        <b/>
        <vertAlign val="superscript"/>
        <sz val="8"/>
        <rFont val="Arial"/>
        <family val="2"/>
      </rPr>
      <t>er</t>
    </r>
    <r>
      <rPr>
        <b/>
        <sz val="8"/>
        <rFont val="Arial"/>
        <family val="2"/>
      </rPr>
      <t xml:space="preserve"> quartile</t>
    </r>
  </si>
  <si>
    <r>
      <t>3</t>
    </r>
    <r>
      <rPr>
        <b/>
        <vertAlign val="superscript"/>
        <sz val="8"/>
        <rFont val="Arial"/>
        <family val="2"/>
      </rPr>
      <t>e</t>
    </r>
    <r>
      <rPr>
        <b/>
        <sz val="8"/>
        <rFont val="Arial"/>
        <family val="2"/>
      </rPr>
      <t xml:space="preserve"> quartile</t>
    </r>
  </si>
  <si>
    <r>
      <t xml:space="preserve">* </t>
    </r>
    <r>
      <rPr>
        <sz val="8"/>
        <rFont val="Arial"/>
        <family val="2"/>
      </rPr>
      <t>Remboursement  des biens de référence décrits dans l'encadré 3, en euros, hors remboursement de la Sécurité sociale.</t>
    </r>
  </si>
  <si>
    <r>
      <t xml:space="preserve">** </t>
    </r>
    <r>
      <rPr>
        <sz val="8"/>
        <rFont val="Arial"/>
        <family val="2"/>
      </rPr>
      <t>Le remboursement du prix total correspond à 44 euros pour les consultations (dans le cadre d'un contrat responsable ne prenant pas en charge la participation forfaitaire d'un euro), 938 euros pour les honoraires des praticiens hospitaliers, 485 euros pour l'optique complexe et 80 euros pour la chambre particulière.</t>
    </r>
  </si>
  <si>
    <r>
      <t>*</t>
    </r>
    <r>
      <rPr>
        <sz val="8"/>
        <rFont val="Arial"/>
        <family val="2"/>
      </rPr>
      <t xml:space="preserve"> Ces taux sont calculés avec pondérations, c'est-à-dire redressement du taux de sondage, du taux de non-réponse et correction des différences de représentativité par strate de sondage.</t>
    </r>
  </si>
  <si>
    <r>
      <t xml:space="preserve">* </t>
    </r>
    <r>
      <rPr>
        <sz val="8"/>
        <rFont val="Arial"/>
        <family val="2"/>
      </rPr>
      <t>Remboursement moyen des biens de référence décrits dans l'encadré 2, en euros, hors remboursement de la sécurité sociale.</t>
    </r>
  </si>
  <si>
    <t>66,8 % des bénéficiaires de contrats individuels de mutuelles sont couverts par un des contrats modaux de l'organisme.</t>
  </si>
  <si>
    <t>Graphique 1 : Évolution entre 2006 et 2010 de la répartition par niveau de garanties des bénéficiaires d'un contrat modal</t>
  </si>
  <si>
    <r>
      <t>Lecture : En 2006, 19% des bénéficiaires d'un contrat individuel modal étaient couverts par un cont</t>
    </r>
    <r>
      <rPr>
        <sz val="10"/>
        <rFont val="MS Sans Serif"/>
        <family val="0"/>
      </rPr>
      <t>rat proposant des garanties de classe E.</t>
    </r>
  </si>
  <si>
    <r>
      <t>Sources : DREES, enquête statist</t>
    </r>
    <r>
      <rPr>
        <sz val="10"/>
        <rFont val="MS Sans Serif"/>
        <family val="0"/>
      </rPr>
      <t>ique auprès des organismes complémentaires santé - années 2006 à 2010.</t>
    </r>
  </si>
  <si>
    <r>
      <t>Lecture : 87 % des mutuelles enquêtées ont renvoyé le questionnaire 2010. Leurs cotisations représentent 96 % du to</t>
    </r>
    <r>
      <rPr>
        <sz val="10"/>
        <color indexed="9"/>
        <rFont val="Calibri"/>
        <family val="0"/>
      </rPr>
      <t>tal des cotisations des mutuelles.</t>
    </r>
  </si>
  <si>
    <r>
      <t>Sources : DREES, enquête statist</t>
    </r>
    <r>
      <rPr>
        <sz val="10"/>
        <rFont val="MS Sans Serif"/>
        <family val="0"/>
      </rPr>
      <t>ique auprès des organismes complémentaires santé - année 2010</t>
    </r>
  </si>
  <si>
    <r>
      <t>Lecture : Entre 2006 et 2010, le</t>
    </r>
    <r>
      <rPr>
        <sz val="10"/>
        <rFont val="MS Sans Serif"/>
        <family val="0"/>
      </rPr>
      <t xml:space="preserve"> remboursement moyen versé aux bénéficiaires des contrats collectifs modaux pour une nuit en chambre particulière facturée 80 euros a progressé de 21,1%.</t>
    </r>
  </si>
  <si>
    <r>
      <t>Sources : DREES, enquête statistique auprès des organismes complémentaires santé - années 2006 et 2</t>
    </r>
    <r>
      <rPr>
        <sz val="10"/>
        <rFont val="MS Sans Serif"/>
        <family val="0"/>
      </rPr>
      <t>010.</t>
    </r>
  </si>
  <si>
    <r>
      <rPr>
        <sz val="10"/>
        <rFont val="MS Sans Serif"/>
        <family val="0"/>
      </rPr>
      <t>Sources : DREES, enquête statistique auprès des organismes complémentaires santé - année 2010</t>
    </r>
  </si>
  <si>
    <r>
      <t>Lecture : Un quart des bénéficiaires de contrats de classe C sont remboursés 18 euros ou plus une con</t>
    </r>
    <r>
      <rPr>
        <sz val="10"/>
        <rFont val="MS Sans Serif"/>
        <family val="0"/>
      </rPr>
      <t>sultation chez un médecin spécialiste dans le parcours de soins facturée 60 euros au patient (3ème quartile).</t>
    </r>
  </si>
  <si>
    <r>
      <t>Sources : DREES, enquête statist</t>
    </r>
    <r>
      <rPr>
        <sz val="10"/>
        <rFont val="MS Sans Serif"/>
        <family val="0"/>
      </rPr>
      <t>ique auprès des organismes complémentaires santé - année 2010.</t>
    </r>
  </si>
  <si>
    <t>Lecture : La classe A regroupe 136 contrats modaux; elle représente 2% des personnes couvertes par un contrat modal individuel et 48% des personnes couvertes par un contrat modal collectif.</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</si>
</sst>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_-* #,##0.0\ &quot;€&quot;_-;\-* #,##0.0\ &quot;€&quot;_-;_-* &quot;-&quot;??\ &quot;€&quot;_-;_-@_-"/>
    <numFmt numFmtId="166" formatCode="_-* #,##0\ &quot;€&quot;_-;\-* #,##0\ &quot;€&quot;_-;_-* &quot;-&quot;??\ &quot;€&quot;_-;_-@_-"/>
    <numFmt numFmtId="167" formatCode="_-* #,##0\ _€_-;\-* #,##0\ _€_-;_-* &quot;-&quot;??\ _€_-;_-@_-"/>
    <numFmt numFmtId="168" formatCode="0&quot; %&quot;"/>
    <numFmt numFmtId="169" formatCode="#,##0\ &quot;€&quot;\ "/>
    <numFmt numFmtId="170" formatCode="#,##0_ ;\-#,##0\ "/>
    <numFmt numFmtId="171" formatCode="#,##0.00\ &quot;€&quot;"/>
    <numFmt numFmtId="172" formatCode="0&quot; &quot;%"/>
  </numFmts>
  <fonts count="25">
    <font>
      <sz val="10"/>
      <name val="MS Sans Serif"/>
      <family val="0"/>
    </font>
    <font>
      <sz val="11"/>
      <color indexed="8"/>
      <name val="Calibri"/>
      <family val="2"/>
    </font>
    <font>
      <sz val="8"/>
      <name val="Arial"/>
      <family val="2"/>
    </font>
    <font>
      <b/>
      <sz val="8"/>
      <name val="Arial"/>
      <family val="2"/>
    </font>
    <font>
      <b/>
      <sz val="8"/>
      <color indexed="8"/>
      <name val="Arial"/>
      <family val="2"/>
    </font>
    <font>
      <b/>
      <vertAlign val="superscript"/>
      <sz val="8"/>
      <color indexed="8"/>
      <name val="Arial"/>
      <family val="2"/>
    </font>
    <font>
      <b/>
      <vertAlign val="superscrip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Calibri"/>
      <family val="0"/>
    </font>
    <font>
      <sz val="8"/>
      <name val="MS Sans Serif"/>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9" fillId="0" borderId="0" applyNumberFormat="0" applyFill="0" applyBorder="0" applyAlignment="0" applyProtection="0"/>
    <xf numFmtId="0" fontId="16" fillId="20" borderId="1" applyNumberFormat="0" applyAlignment="0" applyProtection="0"/>
    <xf numFmtId="0" fontId="17" fillId="0" borderId="2" applyNumberFormat="0" applyFill="0" applyAlignment="0" applyProtection="0"/>
    <xf numFmtId="0" fontId="0" fillId="21" borderId="3" applyNumberFormat="0" applyFont="0" applyAlignment="0" applyProtection="0"/>
    <xf numFmtId="0" fontId="14" fillId="7" borderId="1" applyNumberFormat="0" applyAlignment="0" applyProtection="0"/>
    <xf numFmtId="0" fontId="12"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0" fontId="0" fillId="0" borderId="0">
      <alignment/>
      <protection/>
    </xf>
    <xf numFmtId="9" fontId="0" fillId="0" borderId="0" applyFont="0" applyFill="0" applyBorder="0" applyAlignment="0" applyProtection="0"/>
    <xf numFmtId="0" fontId="11" fillId="4" borderId="0" applyNumberFormat="0" applyBorder="0" applyAlignment="0" applyProtection="0"/>
    <xf numFmtId="0" fontId="15" fillId="20" borderId="4" applyNumberFormat="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8" fillId="23" borderId="9" applyNumberFormat="0" applyAlignment="0" applyProtection="0"/>
  </cellStyleXfs>
  <cellXfs count="101">
    <xf numFmtId="0" fontId="0" fillId="0" borderId="0" xfId="0" applyAlignment="1">
      <alignment/>
    </xf>
    <xf numFmtId="0" fontId="2" fillId="24" borderId="0" xfId="51"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0" xfId="0" applyFont="1" applyFill="1" applyBorder="1" applyAlignment="1">
      <alignment horizontal="center" vertical="center"/>
    </xf>
    <xf numFmtId="1" fontId="3" fillId="0" borderId="0" xfId="0" applyNumberFormat="1" applyFont="1" applyFill="1" applyBorder="1" applyAlignment="1">
      <alignment horizontal="center" vertical="center"/>
    </xf>
    <xf numFmtId="167" fontId="3" fillId="0" borderId="0" xfId="45" applyNumberFormat="1" applyFont="1" applyFill="1" applyBorder="1" applyAlignment="1">
      <alignment vertical="center"/>
    </xf>
    <xf numFmtId="0" fontId="2" fillId="0" borderId="0" xfId="0" applyNumberFormat="1" applyFont="1" applyFill="1" applyBorder="1" applyAlignment="1" quotePrefix="1">
      <alignment horizontal="center" vertical="center" wrapText="1"/>
    </xf>
    <xf numFmtId="0" fontId="2" fillId="0" borderId="0" xfId="50" applyFont="1" applyFill="1" applyBorder="1" applyAlignment="1">
      <alignment vertical="center" wrapText="1"/>
      <protection/>
    </xf>
    <xf numFmtId="0" fontId="3" fillId="0" borderId="10" xfId="0" applyFont="1" applyFill="1" applyBorder="1" applyAlignment="1">
      <alignment horizontal="center" vertical="center" wrapText="1"/>
    </xf>
    <xf numFmtId="0" fontId="2" fillId="24" borderId="0" xfId="50" applyFont="1" applyFill="1" applyBorder="1" applyAlignment="1">
      <alignment horizontal="left"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0" xfId="50" applyFont="1" applyFill="1" applyBorder="1" applyAlignment="1">
      <alignment horizontal="left" vertical="center" wrapText="1"/>
      <protection/>
    </xf>
    <xf numFmtId="0" fontId="2" fillId="0" borderId="0" xfId="50" applyFont="1" applyFill="1" applyBorder="1" applyAlignment="1">
      <alignment horizontal="justify" vertical="center" wrapText="1"/>
      <protection/>
    </xf>
    <xf numFmtId="0" fontId="3"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3" fillId="24" borderId="0" xfId="50" applyFont="1" applyFill="1" applyBorder="1" applyAlignment="1">
      <alignment vertical="center"/>
      <protection/>
    </xf>
    <xf numFmtId="0" fontId="2" fillId="24" borderId="0" xfId="50" applyFont="1" applyFill="1" applyBorder="1" applyAlignment="1">
      <alignment vertical="center"/>
      <protection/>
    </xf>
    <xf numFmtId="0" fontId="2" fillId="0" borderId="0" xfId="0" applyNumberFormat="1" applyFont="1" applyFill="1" applyBorder="1" applyAlignment="1" quotePrefix="1">
      <alignment horizontal="center" vertical="center"/>
    </xf>
    <xf numFmtId="166" fontId="2" fillId="0" borderId="0" xfId="47" applyNumberFormat="1" applyFont="1" applyFill="1" applyBorder="1" applyAlignment="1" quotePrefix="1">
      <alignment horizontal="center" vertical="center"/>
    </xf>
    <xf numFmtId="1" fontId="2" fillId="0" borderId="0" xfId="0" applyNumberFormat="1" applyFont="1" applyFill="1" applyBorder="1" applyAlignment="1">
      <alignment horizontal="center" vertical="center"/>
    </xf>
    <xf numFmtId="0" fontId="3" fillId="0" borderId="0" xfId="0" applyFont="1" applyFill="1" applyBorder="1" applyAlignment="1" quotePrefix="1">
      <alignment horizontal="justify" vertical="center" wrapText="1"/>
    </xf>
    <xf numFmtId="0" fontId="3" fillId="0" borderId="0" xfId="0" applyFont="1" applyFill="1" applyBorder="1" applyAlignment="1" quotePrefix="1">
      <alignment horizontal="left" vertical="center" wrapText="1"/>
    </xf>
    <xf numFmtId="0" fontId="2" fillId="0" borderId="10" xfId="0" applyFont="1" applyFill="1" applyBorder="1" applyAlignment="1">
      <alignment horizontal="left" vertical="center" wrapText="1"/>
    </xf>
    <xf numFmtId="1" fontId="2" fillId="0" borderId="10" xfId="45" applyNumberFormat="1" applyFont="1" applyFill="1" applyBorder="1" applyAlignment="1">
      <alignment horizontal="center" vertical="center" wrapText="1"/>
    </xf>
    <xf numFmtId="1" fontId="2" fillId="0" borderId="10" xfId="45" applyNumberFormat="1" applyFont="1" applyFill="1" applyBorder="1" applyAlignment="1">
      <alignment horizontal="center" vertical="center"/>
    </xf>
    <xf numFmtId="1" fontId="2" fillId="0" borderId="10" xfId="45" applyNumberFormat="1" applyFont="1" applyFill="1" applyBorder="1" applyAlignment="1" quotePrefix="1">
      <alignment horizontal="center" vertical="center" wrapText="1"/>
    </xf>
    <xf numFmtId="164" fontId="2" fillId="0" borderId="10" xfId="45" applyNumberFormat="1" applyFont="1" applyFill="1" applyBorder="1" applyAlignment="1" quotePrefix="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69" fontId="2" fillId="0" borderId="10" xfId="47" applyNumberFormat="1" applyFont="1" applyFill="1" applyBorder="1" applyAlignment="1">
      <alignment horizontal="center" vertical="center" wrapText="1"/>
    </xf>
    <xf numFmtId="169" fontId="2" fillId="0" borderId="10" xfId="47" applyNumberFormat="1" applyFont="1" applyFill="1" applyBorder="1" applyAlignment="1">
      <alignment horizontal="center" vertical="center"/>
    </xf>
    <xf numFmtId="169" fontId="2" fillId="0" borderId="10" xfId="47" applyNumberFormat="1" applyFont="1" applyFill="1" applyBorder="1" applyAlignment="1" quotePrefix="1">
      <alignment horizontal="center" vertical="center" wrapText="1"/>
    </xf>
    <xf numFmtId="0" fontId="2" fillId="0" borderId="10" xfId="0" applyNumberFormat="1" applyFont="1" applyFill="1" applyBorder="1" applyAlignment="1">
      <alignment horizontal="center" vertical="center"/>
    </xf>
    <xf numFmtId="42" fontId="2" fillId="0" borderId="10" xfId="45" applyNumberFormat="1" applyFont="1" applyFill="1" applyBorder="1" applyAlignment="1" quotePrefix="1">
      <alignment horizontal="right" vertical="center"/>
    </xf>
    <xf numFmtId="0" fontId="2" fillId="0" borderId="10" xfId="0" applyFont="1" applyFill="1" applyBorder="1" applyAlignment="1">
      <alignment horizontal="center" vertical="center"/>
    </xf>
    <xf numFmtId="42" fontId="2" fillId="0" borderId="10" xfId="0" applyNumberFormat="1" applyFont="1" applyFill="1" applyBorder="1" applyAlignment="1">
      <alignment horizontal="right" vertical="center"/>
    </xf>
    <xf numFmtId="42" fontId="2" fillId="0" borderId="10" xfId="47" applyNumberFormat="1" applyFont="1" applyFill="1" applyBorder="1" applyAlignment="1" quotePrefix="1">
      <alignment horizontal="right" vertical="center"/>
    </xf>
    <xf numFmtId="0" fontId="2" fillId="0" borderId="1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3" fillId="24" borderId="10" xfId="50" applyFont="1" applyFill="1" applyBorder="1" applyAlignment="1">
      <alignment horizontal="center" vertical="center"/>
      <protection/>
    </xf>
    <xf numFmtId="0" fontId="3" fillId="24" borderId="10" xfId="50" applyFont="1" applyFill="1" applyBorder="1" applyAlignment="1">
      <alignment horizontal="center" vertical="center" wrapText="1"/>
      <protection/>
    </xf>
    <xf numFmtId="0" fontId="3" fillId="24" borderId="10" xfId="50" applyFont="1" applyFill="1" applyBorder="1" applyAlignment="1">
      <alignment horizontal="center" vertical="center" wrapText="1"/>
      <protection/>
    </xf>
    <xf numFmtId="0" fontId="2" fillId="24" borderId="10" xfId="50" applyFont="1" applyFill="1" applyBorder="1" applyAlignment="1">
      <alignment vertical="center"/>
      <protection/>
    </xf>
    <xf numFmtId="0" fontId="2" fillId="24" borderId="10" xfId="50" applyFont="1" applyFill="1" applyBorder="1" applyAlignment="1">
      <alignment horizontal="center" vertical="center"/>
      <protection/>
    </xf>
    <xf numFmtId="167" fontId="2" fillId="24" borderId="10" xfId="45" applyNumberFormat="1" applyFont="1" applyFill="1" applyBorder="1" applyAlignment="1">
      <alignment horizontal="center" vertical="center"/>
    </xf>
    <xf numFmtId="3" fontId="2" fillId="24" borderId="10" xfId="50" applyNumberFormat="1" applyFont="1" applyFill="1" applyBorder="1" applyAlignment="1">
      <alignment horizontal="center" vertical="center"/>
      <protection/>
    </xf>
    <xf numFmtId="1" fontId="2" fillId="24" borderId="10" xfId="50" applyNumberFormat="1" applyFont="1" applyFill="1" applyBorder="1" applyAlignment="1">
      <alignment horizontal="center" vertical="center"/>
      <protection/>
    </xf>
    <xf numFmtId="168" fontId="2" fillId="24" borderId="10" xfId="45" applyNumberFormat="1" applyFont="1" applyFill="1" applyBorder="1" applyAlignment="1">
      <alignment horizontal="center" vertical="center"/>
    </xf>
    <xf numFmtId="0" fontId="3" fillId="24" borderId="10" xfId="50" applyFont="1" applyFill="1" applyBorder="1" applyAlignment="1">
      <alignment vertical="center"/>
      <protection/>
    </xf>
    <xf numFmtId="0" fontId="3" fillId="24" borderId="10" xfId="50" applyFont="1" applyFill="1" applyBorder="1" applyAlignment="1">
      <alignment horizontal="center" vertical="center"/>
      <protection/>
    </xf>
    <xf numFmtId="167" fontId="3" fillId="24" borderId="10" xfId="45" applyNumberFormat="1" applyFont="1" applyFill="1" applyBorder="1" applyAlignment="1">
      <alignment horizontal="center" vertical="center"/>
    </xf>
    <xf numFmtId="3" fontId="3" fillId="24" borderId="10" xfId="50" applyNumberFormat="1" applyFont="1" applyFill="1" applyBorder="1" applyAlignment="1">
      <alignment horizontal="center" vertical="center"/>
      <protection/>
    </xf>
    <xf numFmtId="1" fontId="3" fillId="24" borderId="10" xfId="50" applyNumberFormat="1" applyFont="1" applyFill="1" applyBorder="1" applyAlignment="1">
      <alignment horizontal="center" vertical="center"/>
      <protection/>
    </xf>
    <xf numFmtId="168" fontId="3" fillId="24" borderId="10" xfId="45" applyNumberFormat="1" applyFont="1" applyFill="1" applyBorder="1" applyAlignment="1">
      <alignment horizontal="center" vertical="center"/>
    </xf>
    <xf numFmtId="0" fontId="3" fillId="24" borderId="11" xfId="50" applyFont="1" applyFill="1" applyBorder="1" applyAlignment="1">
      <alignment horizontal="center" vertical="center"/>
      <protection/>
    </xf>
    <xf numFmtId="0" fontId="3" fillId="24" borderId="16" xfId="50" applyFont="1" applyFill="1" applyBorder="1" applyAlignment="1">
      <alignment horizontal="center" vertical="center"/>
      <protection/>
    </xf>
    <xf numFmtId="0" fontId="3" fillId="24" borderId="12" xfId="50" applyFont="1" applyFill="1" applyBorder="1" applyAlignment="1">
      <alignment horizontal="center" vertical="center"/>
      <protection/>
    </xf>
    <xf numFmtId="171" fontId="2" fillId="0" borderId="10" xfId="47" applyNumberFormat="1" applyFont="1" applyFill="1" applyBorder="1" applyAlignment="1">
      <alignment horizontal="center" vertical="center" wrapText="1"/>
    </xf>
    <xf numFmtId="9" fontId="2" fillId="0" borderId="10" xfId="51" applyFont="1" applyFill="1" applyBorder="1" applyAlignment="1">
      <alignment horizontal="center" vertical="center" wrapText="1"/>
    </xf>
    <xf numFmtId="171" fontId="2" fillId="0" borderId="10" xfId="47" applyNumberFormat="1" applyFont="1" applyFill="1" applyBorder="1" applyAlignment="1" quotePrefix="1">
      <alignment horizontal="center" vertical="center" wrapText="1"/>
    </xf>
    <xf numFmtId="172" fontId="2" fillId="0" borderId="10" xfId="51" applyNumberFormat="1" applyFont="1" applyFill="1" applyBorder="1" applyAlignment="1">
      <alignment horizontal="center" vertical="center" wrapText="1"/>
    </xf>
    <xf numFmtId="166" fontId="2" fillId="0" borderId="10" xfId="47" applyNumberFormat="1" applyFont="1" applyFill="1" applyBorder="1" applyAlignment="1">
      <alignment horizontal="center" vertical="center" wrapText="1"/>
    </xf>
    <xf numFmtId="165" fontId="2" fillId="0" borderId="10" xfId="47" applyNumberFormat="1" applyFont="1" applyFill="1" applyBorder="1" applyAlignment="1">
      <alignment horizontal="center" vertical="center" wrapText="1"/>
    </xf>
    <xf numFmtId="44" fontId="2" fillId="0" borderId="10" xfId="47" applyFont="1" applyFill="1" applyBorder="1" applyAlignment="1">
      <alignment horizontal="center" vertical="center" wrapText="1"/>
    </xf>
    <xf numFmtId="0" fontId="3" fillId="0" borderId="10" xfId="0" applyFont="1" applyBorder="1" applyAlignment="1">
      <alignment horizontal="center" vertical="center"/>
    </xf>
    <xf numFmtId="0" fontId="3" fillId="24" borderId="10" xfId="0" applyNumberFormat="1" applyFont="1" applyFill="1" applyBorder="1" applyAlignment="1" quotePrefix="1">
      <alignment horizontal="center" vertical="center"/>
    </xf>
    <xf numFmtId="164" fontId="2" fillId="24" borderId="10" xfId="45" applyNumberFormat="1" applyFont="1" applyFill="1" applyBorder="1" applyAlignment="1" quotePrefix="1">
      <alignment horizontal="center" vertical="center"/>
    </xf>
    <xf numFmtId="0" fontId="3" fillId="0" borderId="10" xfId="0" applyFont="1" applyBorder="1" applyAlignment="1">
      <alignment horizontal="center" vertical="center"/>
    </xf>
    <xf numFmtId="0" fontId="2" fillId="24" borderId="10" xfId="0" applyNumberFormat="1" applyFont="1" applyFill="1" applyBorder="1" applyAlignment="1" quotePrefix="1">
      <alignment horizontal="center" vertical="center"/>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quotePrefix="1">
      <alignment horizontal="center" vertical="center" wrapText="1"/>
    </xf>
    <xf numFmtId="164" fontId="3" fillId="0" borderId="10" xfId="45" applyNumberFormat="1" applyFont="1" applyFill="1" applyBorder="1" applyAlignment="1">
      <alignment horizontal="center" vertical="center" wrapText="1"/>
    </xf>
    <xf numFmtId="0" fontId="3" fillId="0" borderId="10" xfId="45" applyNumberFormat="1" applyFont="1" applyFill="1" applyBorder="1" applyAlignment="1" quotePrefix="1">
      <alignment horizontal="center" vertical="center" wrapText="1"/>
    </xf>
    <xf numFmtId="0" fontId="3"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quotePrefix="1">
      <alignment horizontal="left" vertical="center"/>
    </xf>
    <xf numFmtId="0" fontId="2" fillId="0" borderId="10" xfId="0" applyNumberFormat="1" applyFont="1" applyFill="1" applyBorder="1" applyAlignment="1" quotePrefix="1">
      <alignment horizontal="left" vertical="center" wrapText="1"/>
    </xf>
    <xf numFmtId="5" fontId="2" fillId="0" borderId="10" xfId="47" applyNumberFormat="1" applyFont="1" applyFill="1" applyBorder="1" applyAlignment="1" quotePrefix="1">
      <alignment horizontal="center" vertical="center"/>
    </xf>
    <xf numFmtId="1"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horizontal="right" vertical="center"/>
    </xf>
    <xf numFmtId="170" fontId="2" fillId="0" borderId="10" xfId="45"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170" fontId="3" fillId="0" borderId="10" xfId="45"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tableaux ER enquête OC 2007 - V7"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7"/>
  </sheetPr>
  <dimension ref="B1:J20"/>
  <sheetViews>
    <sheetView showGridLines="0" tabSelected="1" zoomScalePageLayoutView="0" workbookViewId="0" topLeftCell="A1">
      <selection activeCell="A1" sqref="A1"/>
    </sheetView>
  </sheetViews>
  <sheetFormatPr defaultColWidth="11.421875" defaultRowHeight="12.75"/>
  <cols>
    <col min="1" max="1" width="3.7109375" style="18" customWidth="1"/>
    <col min="2" max="2" width="55.140625" style="19" customWidth="1"/>
    <col min="3" max="3" width="9.28125" style="19" customWidth="1"/>
    <col min="4" max="4" width="19.140625" style="17" customWidth="1"/>
    <col min="5" max="5" width="9.140625" style="18" customWidth="1"/>
    <col min="6" max="6" width="15.421875" style="18" customWidth="1"/>
    <col min="7" max="7" width="10.8515625" style="18" customWidth="1"/>
    <col min="8" max="8" width="12.8515625" style="18" customWidth="1"/>
    <col min="9" max="9" width="13.140625" style="18" customWidth="1"/>
    <col min="10" max="10" width="19.00390625" style="18" customWidth="1"/>
    <col min="11" max="253" width="11.421875" style="18" customWidth="1"/>
    <col min="254" max="254" width="2.28125" style="18" customWidth="1"/>
    <col min="255" max="255" width="33.57421875" style="18" customWidth="1"/>
    <col min="256" max="16384" width="22.140625" style="18" bestFit="1" customWidth="1"/>
  </cols>
  <sheetData>
    <row r="1" spans="2:3" ht="15" customHeight="1">
      <c r="B1" s="16" t="s">
        <v>54</v>
      </c>
      <c r="C1" s="16"/>
    </row>
    <row r="2" ht="15" customHeight="1"/>
    <row r="3" spans="2:10" ht="60" customHeight="1">
      <c r="B3" s="38"/>
      <c r="C3" s="12" t="s">
        <v>61</v>
      </c>
      <c r="D3" s="12" t="s">
        <v>80</v>
      </c>
      <c r="E3" s="12"/>
      <c r="F3" s="12"/>
      <c r="G3" s="12" t="s">
        <v>82</v>
      </c>
      <c r="H3" s="12"/>
      <c r="I3" s="12"/>
      <c r="J3" s="12"/>
    </row>
    <row r="4" spans="2:10" ht="30" customHeight="1">
      <c r="B4" s="39"/>
      <c r="C4" s="12"/>
      <c r="D4" s="2" t="s">
        <v>69</v>
      </c>
      <c r="E4" s="2" t="s">
        <v>51</v>
      </c>
      <c r="F4" s="2" t="s">
        <v>70</v>
      </c>
      <c r="G4" s="2" t="s">
        <v>52</v>
      </c>
      <c r="H4" s="2" t="s">
        <v>104</v>
      </c>
      <c r="I4" s="2" t="s">
        <v>21</v>
      </c>
      <c r="J4" s="2" t="s">
        <v>105</v>
      </c>
    </row>
    <row r="5" spans="2:10" ht="15" customHeight="1">
      <c r="B5" s="32" t="s">
        <v>48</v>
      </c>
      <c r="C5" s="40">
        <v>60</v>
      </c>
      <c r="D5" s="33">
        <v>0.3</v>
      </c>
      <c r="E5" s="34">
        <v>47</v>
      </c>
      <c r="F5" s="34">
        <v>52.7</v>
      </c>
      <c r="G5" s="41">
        <f>(154.5-70)/100*23</f>
        <v>19.435</v>
      </c>
      <c r="H5" s="41">
        <f>(100-70)/100*23</f>
        <v>6.8999999999999995</v>
      </c>
      <c r="I5" s="41">
        <f>(125-65)/100*23</f>
        <v>13.799999999999999</v>
      </c>
      <c r="J5" s="41">
        <f>(200-70)/100*23</f>
        <v>29.900000000000002</v>
      </c>
    </row>
    <row r="6" spans="2:10" ht="15" customHeight="1">
      <c r="B6" s="32" t="s">
        <v>68</v>
      </c>
      <c r="C6" s="40">
        <v>60</v>
      </c>
      <c r="D6" s="33">
        <v>2.4</v>
      </c>
      <c r="E6" s="34">
        <v>59.2</v>
      </c>
      <c r="F6" s="34">
        <v>38.4</v>
      </c>
      <c r="G6" s="41">
        <v>15</v>
      </c>
      <c r="H6" s="41">
        <v>6.8</v>
      </c>
      <c r="I6" s="41">
        <v>6.9</v>
      </c>
      <c r="J6" s="41">
        <v>22.9</v>
      </c>
    </row>
    <row r="7" spans="2:10" ht="30" customHeight="1">
      <c r="B7" s="32" t="s">
        <v>53</v>
      </c>
      <c r="C7" s="40">
        <v>1379.4</v>
      </c>
      <c r="D7" s="33">
        <v>0.7</v>
      </c>
      <c r="E7" s="34">
        <v>27.5</v>
      </c>
      <c r="F7" s="34">
        <v>71.8</v>
      </c>
      <c r="G7" s="41">
        <v>424.6</v>
      </c>
      <c r="H7" s="41">
        <v>18</v>
      </c>
      <c r="I7" s="41">
        <v>247.9</v>
      </c>
      <c r="J7" s="40" t="s">
        <v>57</v>
      </c>
    </row>
    <row r="8" spans="2:10" ht="30" customHeight="1">
      <c r="B8" s="32" t="s">
        <v>49</v>
      </c>
      <c r="C8" s="40">
        <v>200</v>
      </c>
      <c r="D8" s="33">
        <v>0.5</v>
      </c>
      <c r="E8" s="34">
        <v>2.4</v>
      </c>
      <c r="F8" s="34">
        <v>97.1</v>
      </c>
      <c r="G8" s="41">
        <v>150.4</v>
      </c>
      <c r="H8" s="41">
        <v>125</v>
      </c>
      <c r="I8" s="41">
        <v>152.6</v>
      </c>
      <c r="J8" s="42" t="s">
        <v>58</v>
      </c>
    </row>
    <row r="9" spans="2:10" ht="15" customHeight="1">
      <c r="B9" s="32" t="s">
        <v>8</v>
      </c>
      <c r="C9" s="40">
        <v>500</v>
      </c>
      <c r="D9" s="33">
        <v>0.5</v>
      </c>
      <c r="E9" s="34">
        <v>2.4</v>
      </c>
      <c r="F9" s="34">
        <v>97.1</v>
      </c>
      <c r="G9" s="41">
        <v>279.7</v>
      </c>
      <c r="H9" s="41">
        <v>167</v>
      </c>
      <c r="I9" s="41">
        <v>260.1</v>
      </c>
      <c r="J9" s="41">
        <v>408.3</v>
      </c>
    </row>
    <row r="10" spans="2:10" ht="15" customHeight="1">
      <c r="B10" s="32" t="s">
        <v>9</v>
      </c>
      <c r="C10" s="40">
        <v>750</v>
      </c>
      <c r="D10" s="33">
        <v>0.7</v>
      </c>
      <c r="E10" s="34">
        <v>3.8</v>
      </c>
      <c r="F10" s="34">
        <v>95.5</v>
      </c>
      <c r="G10" s="41">
        <v>275.2</v>
      </c>
      <c r="H10" s="41">
        <v>161.3</v>
      </c>
      <c r="I10" s="41">
        <v>301</v>
      </c>
      <c r="J10" s="41">
        <v>354.8</v>
      </c>
    </row>
    <row r="11" spans="2:10" ht="15" customHeight="1">
      <c r="B11" s="32" t="s">
        <v>72</v>
      </c>
      <c r="C11" s="40">
        <v>3000</v>
      </c>
      <c r="D11" s="33">
        <v>2.8</v>
      </c>
      <c r="E11" s="34">
        <v>7.9</v>
      </c>
      <c r="F11" s="34">
        <v>89.3</v>
      </c>
      <c r="G11" s="41">
        <f>(293.8-65)/100*(199.71*2)</f>
        <v>913.8729600000001</v>
      </c>
      <c r="H11" s="41">
        <f>(152.6-65)/100*(199.71*2)</f>
        <v>349.89191999999997</v>
      </c>
      <c r="I11" s="41">
        <f>(278.1-65)/100*(199.71*2)</f>
        <v>851.1640200000002</v>
      </c>
      <c r="J11" s="41">
        <f>(370.3-65)/100*(199.71*2)</f>
        <v>1219.42926</v>
      </c>
    </row>
    <row r="12" spans="2:10" ht="15" customHeight="1">
      <c r="B12" s="32" t="s">
        <v>50</v>
      </c>
      <c r="C12" s="40">
        <v>80</v>
      </c>
      <c r="D12" s="35"/>
      <c r="E12" s="35"/>
      <c r="F12" s="35"/>
      <c r="G12" s="41">
        <v>50.8</v>
      </c>
      <c r="H12" s="41">
        <v>35</v>
      </c>
      <c r="I12" s="41">
        <v>50</v>
      </c>
      <c r="J12" s="41">
        <v>72</v>
      </c>
    </row>
    <row r="13" spans="2:10" ht="15" customHeight="1">
      <c r="B13" s="32" t="s">
        <v>79</v>
      </c>
      <c r="C13" s="36"/>
      <c r="D13" s="35">
        <v>0.7</v>
      </c>
      <c r="E13" s="35">
        <v>99.3</v>
      </c>
      <c r="F13" s="35">
        <v>0</v>
      </c>
      <c r="G13" s="36"/>
      <c r="H13" s="36"/>
      <c r="I13" s="36"/>
      <c r="J13" s="36"/>
    </row>
    <row r="14" spans="2:10" ht="15" customHeight="1">
      <c r="B14" s="32" t="s">
        <v>81</v>
      </c>
      <c r="C14" s="36"/>
      <c r="D14" s="35">
        <v>9.2</v>
      </c>
      <c r="E14" s="35">
        <v>90.8</v>
      </c>
      <c r="F14" s="35">
        <v>0</v>
      </c>
      <c r="G14" s="36"/>
      <c r="H14" s="36"/>
      <c r="I14" s="36"/>
      <c r="J14" s="36"/>
    </row>
    <row r="15" ht="15" customHeight="1"/>
    <row r="16" spans="2:10" ht="30" customHeight="1">
      <c r="B16" s="20" t="s">
        <v>62</v>
      </c>
      <c r="C16" s="20"/>
      <c r="D16" s="20"/>
      <c r="E16" s="20"/>
      <c r="F16" s="20"/>
      <c r="G16" s="20"/>
      <c r="H16" s="20"/>
      <c r="I16" s="20"/>
      <c r="J16" s="20"/>
    </row>
    <row r="17" spans="2:10" ht="45" customHeight="1">
      <c r="B17" s="20" t="s">
        <v>71</v>
      </c>
      <c r="C17" s="20"/>
      <c r="D17" s="20"/>
      <c r="E17" s="20"/>
      <c r="F17" s="20"/>
      <c r="G17" s="20"/>
      <c r="H17" s="20"/>
      <c r="I17" s="20"/>
      <c r="J17" s="20"/>
    </row>
    <row r="18" spans="2:3" ht="15" customHeight="1">
      <c r="B18" s="16" t="s">
        <v>106</v>
      </c>
      <c r="C18" s="16"/>
    </row>
    <row r="19" spans="2:10" ht="30" customHeight="1">
      <c r="B19" s="21" t="s">
        <v>107</v>
      </c>
      <c r="C19" s="21"/>
      <c r="D19" s="21"/>
      <c r="E19" s="21"/>
      <c r="F19" s="21"/>
      <c r="G19" s="21"/>
      <c r="H19" s="21"/>
      <c r="I19" s="21"/>
      <c r="J19" s="21"/>
    </row>
    <row r="20" spans="2:3" ht="15" customHeight="1">
      <c r="B20" s="16" t="s">
        <v>108</v>
      </c>
      <c r="C20" s="16"/>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7">
    <mergeCell ref="B19:J19"/>
    <mergeCell ref="D3:F3"/>
    <mergeCell ref="G3:J3"/>
    <mergeCell ref="B16:J16"/>
    <mergeCell ref="C3:C4"/>
    <mergeCell ref="B17:J17"/>
    <mergeCell ref="B3:B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7" tint="-0.24997000396251678"/>
  </sheetPr>
  <dimension ref="B1:K22"/>
  <sheetViews>
    <sheetView showGridLines="0" zoomScalePageLayoutView="0" workbookViewId="0" topLeftCell="A1">
      <selection activeCell="A1" sqref="A1"/>
    </sheetView>
  </sheetViews>
  <sheetFormatPr defaultColWidth="11.421875" defaultRowHeight="12.75"/>
  <cols>
    <col min="1" max="1" width="3.7109375" style="18" customWidth="1"/>
    <col min="2" max="2" width="9.140625" style="18" customWidth="1"/>
    <col min="3" max="11" width="10.7109375" style="18" customWidth="1"/>
    <col min="12" max="16384" width="11.421875" style="18" customWidth="1"/>
  </cols>
  <sheetData>
    <row r="1" ht="15" customHeight="1">
      <c r="B1" s="16" t="s">
        <v>74</v>
      </c>
    </row>
    <row r="2" ht="15" customHeight="1"/>
    <row r="3" spans="2:11" ht="45" customHeight="1">
      <c r="B3" s="97"/>
      <c r="C3" s="12" t="s">
        <v>63</v>
      </c>
      <c r="D3" s="13"/>
      <c r="E3" s="13"/>
      <c r="F3" s="12" t="s">
        <v>83</v>
      </c>
      <c r="G3" s="13"/>
      <c r="H3" s="13"/>
      <c r="I3" s="13" t="s">
        <v>64</v>
      </c>
      <c r="J3" s="13"/>
      <c r="K3" s="13"/>
    </row>
    <row r="4" spans="2:11" ht="15" customHeight="1">
      <c r="B4" s="98"/>
      <c r="C4" s="3" t="s">
        <v>109</v>
      </c>
      <c r="D4" s="3" t="s">
        <v>21</v>
      </c>
      <c r="E4" s="3" t="s">
        <v>110</v>
      </c>
      <c r="F4" s="3" t="s">
        <v>109</v>
      </c>
      <c r="G4" s="3" t="s">
        <v>21</v>
      </c>
      <c r="H4" s="3" t="s">
        <v>110</v>
      </c>
      <c r="I4" s="3" t="s">
        <v>109</v>
      </c>
      <c r="J4" s="3" t="s">
        <v>21</v>
      </c>
      <c r="K4" s="3" t="s">
        <v>110</v>
      </c>
    </row>
    <row r="5" spans="2:11" ht="15" customHeight="1">
      <c r="B5" s="43" t="s">
        <v>15</v>
      </c>
      <c r="C5" s="44">
        <v>40.204</v>
      </c>
      <c r="D5" s="92" t="s">
        <v>67</v>
      </c>
      <c r="E5" s="92" t="s">
        <v>67</v>
      </c>
      <c r="F5" s="92" t="s">
        <v>67</v>
      </c>
      <c r="G5" s="92" t="s">
        <v>67</v>
      </c>
      <c r="H5" s="92" t="s">
        <v>67</v>
      </c>
      <c r="I5" s="46">
        <v>1198.26</v>
      </c>
      <c r="J5" s="46">
        <v>1597.68</v>
      </c>
      <c r="K5" s="46">
        <v>1997.1</v>
      </c>
    </row>
    <row r="6" spans="2:11" ht="15" customHeight="1">
      <c r="B6" s="43" t="s">
        <v>16</v>
      </c>
      <c r="C6" s="44">
        <v>6.9</v>
      </c>
      <c r="D6" s="47">
        <v>29.9</v>
      </c>
      <c r="E6" s="92" t="s">
        <v>67</v>
      </c>
      <c r="F6" s="44">
        <v>218</v>
      </c>
      <c r="G6" s="44">
        <v>477.8</v>
      </c>
      <c r="H6" s="92" t="s">
        <v>67</v>
      </c>
      <c r="I6" s="44">
        <v>718.959</v>
      </c>
      <c r="J6" s="44">
        <v>1038.5</v>
      </c>
      <c r="K6" s="46">
        <v>1138.35</v>
      </c>
    </row>
    <row r="7" spans="2:11" ht="15" customHeight="1">
      <c r="B7" s="43" t="s">
        <v>17</v>
      </c>
      <c r="C7" s="44">
        <v>6.9</v>
      </c>
      <c r="D7" s="47">
        <v>12.65</v>
      </c>
      <c r="E7" s="47">
        <v>18.4</v>
      </c>
      <c r="F7" s="44">
        <v>155.94</v>
      </c>
      <c r="G7" s="44">
        <v>170.45</v>
      </c>
      <c r="H7" s="44">
        <v>293.88</v>
      </c>
      <c r="I7" s="44">
        <v>549.568</v>
      </c>
      <c r="J7" s="44">
        <v>976.003</v>
      </c>
      <c r="K7" s="44">
        <v>1020</v>
      </c>
    </row>
    <row r="8" spans="2:11" ht="15" customHeight="1">
      <c r="B8" s="43" t="s">
        <v>18</v>
      </c>
      <c r="C8" s="44">
        <v>6.9</v>
      </c>
      <c r="D8" s="47">
        <v>6.9</v>
      </c>
      <c r="E8" s="47">
        <v>6.9</v>
      </c>
      <c r="F8" s="44">
        <v>18</v>
      </c>
      <c r="G8" s="44">
        <v>18</v>
      </c>
      <c r="H8" s="44">
        <v>247.9</v>
      </c>
      <c r="I8" s="44">
        <v>259.626</v>
      </c>
      <c r="J8" s="44">
        <v>419.394</v>
      </c>
      <c r="K8" s="44">
        <v>738.93</v>
      </c>
    </row>
    <row r="9" spans="2:11" ht="15" customHeight="1">
      <c r="B9" s="43" t="s">
        <v>19</v>
      </c>
      <c r="C9" s="44">
        <v>6.9</v>
      </c>
      <c r="D9" s="47">
        <v>6.9</v>
      </c>
      <c r="E9" s="47">
        <v>6.9</v>
      </c>
      <c r="F9" s="44">
        <v>18</v>
      </c>
      <c r="G9" s="44">
        <v>18</v>
      </c>
      <c r="H9" s="44">
        <v>201.92</v>
      </c>
      <c r="I9" s="44">
        <v>139.8</v>
      </c>
      <c r="J9" s="44">
        <v>139.8</v>
      </c>
      <c r="K9" s="44">
        <v>189.8</v>
      </c>
    </row>
    <row r="10" spans="2:11" ht="15" customHeight="1">
      <c r="B10" s="48"/>
      <c r="C10" s="49"/>
      <c r="D10" s="49"/>
      <c r="E10" s="49"/>
      <c r="F10" s="49"/>
      <c r="G10" s="49"/>
      <c r="H10" s="49"/>
      <c r="I10" s="49"/>
      <c r="J10" s="49"/>
      <c r="K10" s="50"/>
    </row>
    <row r="11" spans="2:11" ht="30" customHeight="1">
      <c r="B11" s="99"/>
      <c r="C11" s="13" t="s">
        <v>65</v>
      </c>
      <c r="D11" s="13"/>
      <c r="E11" s="13"/>
      <c r="F11" s="13" t="s">
        <v>66</v>
      </c>
      <c r="G11" s="13"/>
      <c r="H11" s="13"/>
      <c r="I11" s="12" t="s">
        <v>84</v>
      </c>
      <c r="J11" s="13"/>
      <c r="K11" s="13"/>
    </row>
    <row r="12" spans="2:11" ht="15" customHeight="1">
      <c r="B12" s="100"/>
      <c r="C12" s="3" t="s">
        <v>109</v>
      </c>
      <c r="D12" s="3" t="s">
        <v>21</v>
      </c>
      <c r="E12" s="3" t="s">
        <v>110</v>
      </c>
      <c r="F12" s="3" t="s">
        <v>109</v>
      </c>
      <c r="G12" s="3" t="s">
        <v>21</v>
      </c>
      <c r="H12" s="3" t="s">
        <v>110</v>
      </c>
      <c r="I12" s="3" t="s">
        <v>109</v>
      </c>
      <c r="J12" s="3" t="s">
        <v>21</v>
      </c>
      <c r="K12" s="3" t="s">
        <v>110</v>
      </c>
    </row>
    <row r="13" spans="2:11" ht="15" customHeight="1">
      <c r="B13" s="43" t="s">
        <v>15</v>
      </c>
      <c r="C13" s="47">
        <v>453.253</v>
      </c>
      <c r="D13" s="92" t="s">
        <v>67</v>
      </c>
      <c r="E13" s="92" t="s">
        <v>67</v>
      </c>
      <c r="F13" s="47">
        <v>376.25</v>
      </c>
      <c r="G13" s="47">
        <v>430</v>
      </c>
      <c r="H13" s="47">
        <v>516</v>
      </c>
      <c r="I13" s="47">
        <v>60</v>
      </c>
      <c r="J13" s="46">
        <v>79</v>
      </c>
      <c r="K13" s="92" t="s">
        <v>67</v>
      </c>
    </row>
    <row r="14" spans="2:11" ht="15" customHeight="1">
      <c r="B14" s="43" t="s">
        <v>16</v>
      </c>
      <c r="C14" s="47">
        <v>258.253</v>
      </c>
      <c r="D14" s="47">
        <v>310.073</v>
      </c>
      <c r="E14" s="47">
        <v>408.253</v>
      </c>
      <c r="F14" s="47">
        <v>268.75</v>
      </c>
      <c r="G14" s="47">
        <v>301</v>
      </c>
      <c r="H14" s="47">
        <v>332</v>
      </c>
      <c r="I14" s="47">
        <v>35</v>
      </c>
      <c r="J14" s="47">
        <v>57.7</v>
      </c>
      <c r="K14" s="92" t="s">
        <v>67</v>
      </c>
    </row>
    <row r="15" spans="2:11" ht="15" customHeight="1">
      <c r="B15" s="43" t="s">
        <v>17</v>
      </c>
      <c r="C15" s="47">
        <v>220</v>
      </c>
      <c r="D15" s="47">
        <v>296.253</v>
      </c>
      <c r="E15" s="47">
        <v>306</v>
      </c>
      <c r="F15" s="47">
        <v>247.25</v>
      </c>
      <c r="G15" s="47">
        <v>301</v>
      </c>
      <c r="H15" s="47">
        <v>332</v>
      </c>
      <c r="I15" s="47">
        <v>31</v>
      </c>
      <c r="J15" s="47">
        <v>40</v>
      </c>
      <c r="K15" s="47">
        <v>50</v>
      </c>
    </row>
    <row r="16" spans="2:11" ht="15" customHeight="1">
      <c r="B16" s="43" t="s">
        <v>18</v>
      </c>
      <c r="C16" s="47">
        <v>148.253</v>
      </c>
      <c r="D16" s="47">
        <v>171</v>
      </c>
      <c r="E16" s="47">
        <v>218.253</v>
      </c>
      <c r="F16" s="47">
        <v>139.75</v>
      </c>
      <c r="G16" s="47">
        <v>178.45</v>
      </c>
      <c r="H16" s="47">
        <v>240</v>
      </c>
      <c r="I16" s="47">
        <v>31</v>
      </c>
      <c r="J16" s="47">
        <v>40</v>
      </c>
      <c r="K16" s="47">
        <v>61</v>
      </c>
    </row>
    <row r="17" spans="2:11" ht="15" customHeight="1">
      <c r="B17" s="43" t="s">
        <v>19</v>
      </c>
      <c r="C17" s="47">
        <v>8.253</v>
      </c>
      <c r="D17" s="47">
        <v>115</v>
      </c>
      <c r="E17" s="47">
        <v>148.253</v>
      </c>
      <c r="F17" s="47">
        <v>32.25</v>
      </c>
      <c r="G17" s="47">
        <v>72.25</v>
      </c>
      <c r="H17" s="47">
        <v>86</v>
      </c>
      <c r="I17" s="47" t="s">
        <v>75</v>
      </c>
      <c r="J17" s="47">
        <v>28.85</v>
      </c>
      <c r="K17" s="47">
        <v>66</v>
      </c>
    </row>
    <row r="18" ht="15" customHeight="1"/>
    <row r="19" spans="2:11" ht="24" customHeight="1">
      <c r="B19" s="31" t="s">
        <v>111</v>
      </c>
      <c r="C19" s="31"/>
      <c r="D19" s="31"/>
      <c r="E19" s="31"/>
      <c r="F19" s="31"/>
      <c r="G19" s="31"/>
      <c r="H19" s="31"/>
      <c r="I19" s="31"/>
      <c r="J19" s="31"/>
      <c r="K19" s="31"/>
    </row>
    <row r="20" spans="2:11" ht="36.75" customHeight="1">
      <c r="B20" s="31" t="s">
        <v>112</v>
      </c>
      <c r="C20" s="31"/>
      <c r="D20" s="31"/>
      <c r="E20" s="31"/>
      <c r="F20" s="31"/>
      <c r="G20" s="31"/>
      <c r="H20" s="31"/>
      <c r="I20" s="31"/>
      <c r="J20" s="31"/>
      <c r="K20" s="31"/>
    </row>
    <row r="21" spans="2:11" ht="36.75" customHeight="1">
      <c r="B21" s="14" t="s">
        <v>124</v>
      </c>
      <c r="C21" s="14"/>
      <c r="D21" s="14"/>
      <c r="E21" s="14"/>
      <c r="F21" s="14"/>
      <c r="G21" s="14"/>
      <c r="H21" s="14"/>
      <c r="I21" s="14"/>
      <c r="J21" s="14"/>
      <c r="K21" s="14"/>
    </row>
    <row r="22" spans="2:11" ht="15" customHeight="1">
      <c r="B22" s="14" t="s">
        <v>125</v>
      </c>
      <c r="C22" s="14"/>
      <c r="D22" s="14"/>
      <c r="E22" s="14"/>
      <c r="F22" s="14"/>
      <c r="G22" s="14"/>
      <c r="H22" s="14"/>
      <c r="I22" s="14"/>
      <c r="J22" s="14"/>
      <c r="K22" s="14"/>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13">
    <mergeCell ref="B10:K10"/>
    <mergeCell ref="B3:B4"/>
    <mergeCell ref="B11:B12"/>
    <mergeCell ref="B22:K22"/>
    <mergeCell ref="B19:K19"/>
    <mergeCell ref="C3:E3"/>
    <mergeCell ref="F3:H3"/>
    <mergeCell ref="I3:K3"/>
    <mergeCell ref="I11:K11"/>
    <mergeCell ref="F11:H11"/>
    <mergeCell ref="C11:E11"/>
    <mergeCell ref="B21:K21"/>
    <mergeCell ref="B20:K20"/>
  </mergeCells>
  <printOptions/>
  <pageMargins left="0.7" right="0.7" top="0.75" bottom="0.75" header="0.3" footer="0.3"/>
  <pageSetup horizontalDpi="600" verticalDpi="600" orientation="landscape" paperSize="9" r:id="rId1"/>
  <ignoredErrors>
    <ignoredError sqref="I17" numberStoredAsText="1"/>
  </ignoredErrors>
</worksheet>
</file>

<file path=xl/worksheets/sheet3.xml><?xml version="1.0" encoding="utf-8"?>
<worksheet xmlns="http://schemas.openxmlformats.org/spreadsheetml/2006/main" xmlns:r="http://schemas.openxmlformats.org/officeDocument/2006/relationships">
  <sheetPr>
    <tabColor theme="7" tint="-0.24997000396251678"/>
  </sheetPr>
  <dimension ref="B1:G14"/>
  <sheetViews>
    <sheetView showGridLines="0" zoomScalePageLayoutView="0" workbookViewId="0" topLeftCell="A1">
      <selection activeCell="A1" sqref="A1"/>
    </sheetView>
  </sheetViews>
  <sheetFormatPr defaultColWidth="11.421875" defaultRowHeight="12.75"/>
  <cols>
    <col min="1" max="1" width="3.7109375" style="18" customWidth="1"/>
    <col min="2" max="2" width="17.7109375" style="18" customWidth="1"/>
    <col min="3" max="3" width="11.28125" style="24" customWidth="1"/>
    <col min="4" max="7" width="11.28125" style="18" customWidth="1"/>
    <col min="8" max="16384" width="11.421875" style="18" customWidth="1"/>
  </cols>
  <sheetData>
    <row r="1" ht="15" customHeight="1">
      <c r="B1" s="16" t="s">
        <v>73</v>
      </c>
    </row>
    <row r="2" ht="15" customHeight="1"/>
    <row r="3" spans="2:7" ht="15" customHeight="1">
      <c r="B3" s="97"/>
      <c r="C3" s="13" t="s">
        <v>12</v>
      </c>
      <c r="D3" s="13"/>
      <c r="E3" s="13" t="s">
        <v>86</v>
      </c>
      <c r="F3" s="13"/>
      <c r="G3" s="13"/>
    </row>
    <row r="4" spans="2:7" ht="15" customHeight="1">
      <c r="B4" s="98"/>
      <c r="C4" s="3" t="s">
        <v>13</v>
      </c>
      <c r="D4" s="3" t="s">
        <v>85</v>
      </c>
      <c r="E4" s="3" t="s">
        <v>6</v>
      </c>
      <c r="F4" s="3" t="s">
        <v>5</v>
      </c>
      <c r="G4" s="3" t="s">
        <v>14</v>
      </c>
    </row>
    <row r="5" spans="2:7" ht="15" customHeight="1">
      <c r="B5" s="91" t="s">
        <v>15</v>
      </c>
      <c r="C5" s="45">
        <v>136</v>
      </c>
      <c r="D5" s="90">
        <f aca="true" t="shared" si="0" ref="D5:D10">C5/C$10*100</f>
        <v>12.977099236641221</v>
      </c>
      <c r="E5" s="93">
        <v>2.7331523878174764</v>
      </c>
      <c r="F5" s="93">
        <v>48.21860810662027</v>
      </c>
      <c r="G5" s="93">
        <v>22.145320064316067</v>
      </c>
    </row>
    <row r="6" spans="2:7" ht="15" customHeight="1">
      <c r="B6" s="91" t="s">
        <v>16</v>
      </c>
      <c r="C6" s="45">
        <v>195</v>
      </c>
      <c r="D6" s="90">
        <f t="shared" si="0"/>
        <v>18.606870229007633</v>
      </c>
      <c r="E6" s="93">
        <v>10.721118675434822</v>
      </c>
      <c r="F6" s="93">
        <v>28.51446553571042</v>
      </c>
      <c r="G6" s="93">
        <v>18.31491821683383</v>
      </c>
    </row>
    <row r="7" spans="2:7" ht="15" customHeight="1">
      <c r="B7" s="91" t="s">
        <v>17</v>
      </c>
      <c r="C7" s="45">
        <v>253</v>
      </c>
      <c r="D7" s="90">
        <f t="shared" si="0"/>
        <v>24.141221374045802</v>
      </c>
      <c r="E7" s="93">
        <v>33.987977590807574</v>
      </c>
      <c r="F7" s="93">
        <v>10.217025995769916</v>
      </c>
      <c r="G7" s="93">
        <v>23.8</v>
      </c>
    </row>
    <row r="8" spans="2:7" ht="15" customHeight="1">
      <c r="B8" s="91" t="s">
        <v>18</v>
      </c>
      <c r="C8" s="45">
        <v>267</v>
      </c>
      <c r="D8" s="90">
        <f t="shared" si="0"/>
        <v>25.47709923664122</v>
      </c>
      <c r="E8" s="93">
        <v>34.595593752385554</v>
      </c>
      <c r="F8" s="93">
        <v>10.451238620347564</v>
      </c>
      <c r="G8" s="93">
        <v>24.3</v>
      </c>
    </row>
    <row r="9" spans="2:7" ht="15" customHeight="1">
      <c r="B9" s="91" t="s">
        <v>19</v>
      </c>
      <c r="C9" s="45">
        <v>197</v>
      </c>
      <c r="D9" s="90">
        <f t="shared" si="0"/>
        <v>18.797709923664122</v>
      </c>
      <c r="E9" s="93">
        <v>17.962157593554572</v>
      </c>
      <c r="F9" s="93">
        <v>2.5986617415518323</v>
      </c>
      <c r="G9" s="93">
        <v>11.405363715968297</v>
      </c>
    </row>
    <row r="10" spans="2:7" ht="15" customHeight="1">
      <c r="B10" s="4" t="s">
        <v>14</v>
      </c>
      <c r="C10" s="94">
        <v>1048</v>
      </c>
      <c r="D10" s="95">
        <f t="shared" si="0"/>
        <v>100</v>
      </c>
      <c r="E10" s="96">
        <v>100</v>
      </c>
      <c r="F10" s="96">
        <v>100</v>
      </c>
      <c r="G10" s="96">
        <v>100</v>
      </c>
    </row>
    <row r="11" spans="2:7" ht="15" customHeight="1">
      <c r="B11" s="5"/>
      <c r="C11" s="5"/>
      <c r="D11" s="6"/>
      <c r="E11" s="7"/>
      <c r="F11" s="7"/>
      <c r="G11" s="7"/>
    </row>
    <row r="12" spans="2:7" ht="30" customHeight="1">
      <c r="B12" s="30" t="s">
        <v>113</v>
      </c>
      <c r="C12" s="30"/>
      <c r="D12" s="30"/>
      <c r="E12" s="30"/>
      <c r="F12" s="30"/>
      <c r="G12" s="30"/>
    </row>
    <row r="13" spans="2:7" ht="30" customHeight="1">
      <c r="B13" s="15" t="s">
        <v>126</v>
      </c>
      <c r="C13" s="15"/>
      <c r="D13" s="15"/>
      <c r="E13" s="15"/>
      <c r="F13" s="15"/>
      <c r="G13" s="15"/>
    </row>
    <row r="14" spans="2:7" ht="15" customHeight="1">
      <c r="B14" s="15" t="s">
        <v>123</v>
      </c>
      <c r="C14" s="15"/>
      <c r="D14" s="15"/>
      <c r="E14" s="15"/>
      <c r="F14" s="15"/>
      <c r="G14" s="15"/>
    </row>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6">
    <mergeCell ref="B14:G14"/>
    <mergeCell ref="B3:B4"/>
    <mergeCell ref="C3:D3"/>
    <mergeCell ref="E3:G3"/>
    <mergeCell ref="B13:G13"/>
    <mergeCell ref="B12:G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7" tint="-0.24997000396251678"/>
  </sheetPr>
  <dimension ref="B1:I20"/>
  <sheetViews>
    <sheetView showGridLines="0" zoomScalePageLayoutView="0" workbookViewId="0" topLeftCell="A1">
      <selection activeCell="A1" sqref="A1"/>
    </sheetView>
  </sheetViews>
  <sheetFormatPr defaultColWidth="11.421875" defaultRowHeight="12.75"/>
  <cols>
    <col min="1" max="1" width="3.7109375" style="18" customWidth="1"/>
    <col min="2" max="2" width="28.00390625" style="18" customWidth="1"/>
    <col min="3" max="5" width="11.421875" style="18" customWidth="1"/>
    <col min="6" max="7" width="8.140625" style="18" customWidth="1"/>
    <col min="8" max="16384" width="11.421875" style="18" customWidth="1"/>
  </cols>
  <sheetData>
    <row r="1" ht="15" customHeight="1">
      <c r="B1" s="16" t="s">
        <v>55</v>
      </c>
    </row>
    <row r="2" ht="15" customHeight="1"/>
    <row r="3" spans="2:7" ht="30" customHeight="1">
      <c r="B3" s="81" t="s">
        <v>100</v>
      </c>
      <c r="C3" s="82" t="s">
        <v>11</v>
      </c>
      <c r="D3" s="83" t="s">
        <v>101</v>
      </c>
      <c r="E3" s="83"/>
      <c r="F3" s="12" t="s">
        <v>102</v>
      </c>
      <c r="G3" s="12"/>
    </row>
    <row r="4" spans="2:7" ht="15" customHeight="1">
      <c r="B4" s="81"/>
      <c r="C4" s="82"/>
      <c r="D4" s="84">
        <v>2006</v>
      </c>
      <c r="E4" s="85">
        <v>2010</v>
      </c>
      <c r="F4" s="10" t="s">
        <v>46</v>
      </c>
      <c r="G4" s="10" t="s">
        <v>47</v>
      </c>
    </row>
    <row r="5" spans="2:7" ht="15" customHeight="1">
      <c r="B5" s="86" t="s">
        <v>7</v>
      </c>
      <c r="C5" s="87" t="s">
        <v>6</v>
      </c>
      <c r="D5" s="89">
        <v>38.79591069768663</v>
      </c>
      <c r="E5" s="89">
        <v>43.84674600174791</v>
      </c>
      <c r="F5" s="90">
        <v>13.018988891430915</v>
      </c>
      <c r="G5" s="90">
        <f>(POWER((E5/D5),0.25)-1)*100</f>
        <v>3.1069296290852977</v>
      </c>
    </row>
    <row r="6" spans="2:7" ht="15" customHeight="1">
      <c r="B6" s="86"/>
      <c r="C6" s="87" t="s">
        <v>5</v>
      </c>
      <c r="D6" s="89">
        <v>49.644463692809126</v>
      </c>
      <c r="E6" s="89">
        <v>60.14078748992045</v>
      </c>
      <c r="F6" s="90">
        <v>21.14298960315224</v>
      </c>
      <c r="G6" s="90">
        <f aca="true" t="shared" si="0" ref="G6:G16">(POWER((E6/D6),0.25)-1)*100</f>
        <v>4.911856376552781</v>
      </c>
    </row>
    <row r="7" spans="2:7" ht="15" customHeight="1">
      <c r="B7" s="86" t="s">
        <v>20</v>
      </c>
      <c r="C7" s="87" t="s">
        <v>6</v>
      </c>
      <c r="D7" s="89">
        <v>10.604372006891388</v>
      </c>
      <c r="E7" s="89">
        <v>11.644411244288964</v>
      </c>
      <c r="F7" s="90">
        <v>9.807645721233582</v>
      </c>
      <c r="G7" s="90">
        <f t="shared" si="0"/>
        <v>2.3665684628689565</v>
      </c>
    </row>
    <row r="8" spans="2:7" ht="15" customHeight="1">
      <c r="B8" s="88"/>
      <c r="C8" s="87" t="s">
        <v>5</v>
      </c>
      <c r="D8" s="89">
        <v>23.072940488398253</v>
      </c>
      <c r="E8" s="89">
        <v>29.904445429754908</v>
      </c>
      <c r="F8" s="90">
        <v>29.608297844792418</v>
      </c>
      <c r="G8" s="90">
        <f t="shared" si="0"/>
        <v>6.698472418569956</v>
      </c>
    </row>
    <row r="9" spans="2:7" s="24" customFormat="1" ht="15" customHeight="1">
      <c r="B9" s="86" t="s">
        <v>56</v>
      </c>
      <c r="C9" s="87" t="s">
        <v>6</v>
      </c>
      <c r="D9" s="89">
        <v>197.90298105521347</v>
      </c>
      <c r="E9" s="89">
        <v>268.0110796438244</v>
      </c>
      <c r="F9" s="90">
        <v>35.425488901074864</v>
      </c>
      <c r="G9" s="90">
        <f t="shared" si="0"/>
        <v>7.8760666735861795</v>
      </c>
    </row>
    <row r="10" spans="2:7" s="24" customFormat="1" ht="15" customHeight="1">
      <c r="B10" s="88"/>
      <c r="C10" s="87" t="s">
        <v>5</v>
      </c>
      <c r="D10" s="89">
        <v>499.29295984614976</v>
      </c>
      <c r="E10" s="89">
        <v>634.8795643769782</v>
      </c>
      <c r="F10" s="90">
        <v>27.155721276864718</v>
      </c>
      <c r="G10" s="90">
        <f t="shared" si="0"/>
        <v>6.190086954672913</v>
      </c>
    </row>
    <row r="11" spans="2:7" ht="15" customHeight="1">
      <c r="B11" s="86" t="s">
        <v>8</v>
      </c>
      <c r="C11" s="87" t="s">
        <v>6</v>
      </c>
      <c r="D11" s="89">
        <v>191.55778261251243</v>
      </c>
      <c r="E11" s="89">
        <v>215.54741575304786</v>
      </c>
      <c r="F11" s="90">
        <v>12.523444786924799</v>
      </c>
      <c r="G11" s="90">
        <f t="shared" si="0"/>
        <v>2.9937224207303714</v>
      </c>
    </row>
    <row r="12" spans="2:7" ht="15" customHeight="1">
      <c r="B12" s="88"/>
      <c r="C12" s="87" t="s">
        <v>5</v>
      </c>
      <c r="D12" s="89">
        <v>268.99480794823785</v>
      </c>
      <c r="E12" s="89">
        <v>365.8370907539318</v>
      </c>
      <c r="F12" s="90">
        <v>36.00154350351965</v>
      </c>
      <c r="G12" s="90">
        <f t="shared" si="0"/>
        <v>7.990601288585664</v>
      </c>
    </row>
    <row r="13" spans="2:7" ht="15" customHeight="1">
      <c r="B13" s="86" t="s">
        <v>9</v>
      </c>
      <c r="C13" s="87" t="s">
        <v>6</v>
      </c>
      <c r="D13" s="89">
        <v>202.8603187835597</v>
      </c>
      <c r="E13" s="89">
        <v>221.3403808563843</v>
      </c>
      <c r="F13" s="90">
        <v>9.10974713223327</v>
      </c>
      <c r="G13" s="90">
        <f t="shared" si="0"/>
        <v>2.203527928271609</v>
      </c>
    </row>
    <row r="14" spans="2:7" ht="15" customHeight="1">
      <c r="B14" s="88"/>
      <c r="C14" s="87" t="s">
        <v>5</v>
      </c>
      <c r="D14" s="89">
        <v>316.3238135446929</v>
      </c>
      <c r="E14" s="89">
        <v>347.53869954865957</v>
      </c>
      <c r="F14" s="90">
        <v>9.868016465208807</v>
      </c>
      <c r="G14" s="90">
        <f t="shared" si="0"/>
        <v>2.380635498332384</v>
      </c>
    </row>
    <row r="15" spans="2:7" ht="15" customHeight="1">
      <c r="B15" s="86" t="s">
        <v>10</v>
      </c>
      <c r="C15" s="87" t="s">
        <v>6</v>
      </c>
      <c r="D15" s="89">
        <v>618.5466927690308</v>
      </c>
      <c r="E15" s="89">
        <v>662.4488772612368</v>
      </c>
      <c r="F15" s="90">
        <v>7.097634666134955</v>
      </c>
      <c r="G15" s="90">
        <f t="shared" si="0"/>
        <v>1.7290455397400706</v>
      </c>
    </row>
    <row r="16" spans="2:7" ht="15" customHeight="1">
      <c r="B16" s="88"/>
      <c r="C16" s="87" t="s">
        <v>5</v>
      </c>
      <c r="D16" s="89">
        <v>1048.7939397344412</v>
      </c>
      <c r="E16" s="89">
        <v>1251.9167943379307</v>
      </c>
      <c r="F16" s="90">
        <v>19.36727958734401</v>
      </c>
      <c r="G16" s="90">
        <f t="shared" si="0"/>
        <v>4.525276262274991</v>
      </c>
    </row>
    <row r="17" spans="2:7" ht="15" customHeight="1">
      <c r="B17" s="8"/>
      <c r="C17" s="27"/>
      <c r="D17" s="28"/>
      <c r="E17" s="28"/>
      <c r="F17" s="29"/>
      <c r="G17" s="29"/>
    </row>
    <row r="18" spans="2:7" ht="33" customHeight="1">
      <c r="B18" s="30" t="s">
        <v>114</v>
      </c>
      <c r="C18" s="30"/>
      <c r="D18" s="30"/>
      <c r="E18" s="30"/>
      <c r="F18" s="30"/>
      <c r="G18" s="30"/>
    </row>
    <row r="19" spans="2:9" ht="33.75" customHeight="1">
      <c r="B19" s="15" t="s">
        <v>121</v>
      </c>
      <c r="C19" s="15"/>
      <c r="D19" s="15"/>
      <c r="E19" s="15"/>
      <c r="F19" s="15"/>
      <c r="G19" s="15"/>
      <c r="H19" s="9"/>
      <c r="I19" s="9"/>
    </row>
    <row r="20" spans="2:7" ht="30.75" customHeight="1">
      <c r="B20" s="15" t="s">
        <v>122</v>
      </c>
      <c r="C20" s="15"/>
      <c r="D20" s="15"/>
      <c r="E20" s="15"/>
      <c r="F20" s="15"/>
      <c r="G20" s="15"/>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13">
    <mergeCell ref="B13:B14"/>
    <mergeCell ref="B15:B16"/>
    <mergeCell ref="B19:G19"/>
    <mergeCell ref="B18:G18"/>
    <mergeCell ref="B20:G20"/>
    <mergeCell ref="B7:B8"/>
    <mergeCell ref="B3:B4"/>
    <mergeCell ref="C3:C4"/>
    <mergeCell ref="D3:E3"/>
    <mergeCell ref="B5:B6"/>
    <mergeCell ref="F3:G3"/>
    <mergeCell ref="B9:B10"/>
    <mergeCell ref="B11:B1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B1:M14"/>
  <sheetViews>
    <sheetView showGridLines="0" zoomScalePageLayoutView="0" workbookViewId="0" topLeftCell="A1">
      <selection activeCell="A1" sqref="A1"/>
    </sheetView>
  </sheetViews>
  <sheetFormatPr defaultColWidth="11.421875" defaultRowHeight="12.75"/>
  <cols>
    <col min="1" max="1" width="3.7109375" style="26" customWidth="1"/>
    <col min="2" max="2" width="19.57421875" style="26" customWidth="1"/>
    <col min="3" max="3" width="12.140625" style="26" customWidth="1"/>
    <col min="4" max="4" width="13.8515625" style="26" customWidth="1"/>
    <col min="5" max="5" width="12.57421875" style="26" customWidth="1"/>
    <col min="6" max="6" width="18.140625" style="26" customWidth="1"/>
    <col min="7" max="7" width="12.8515625" style="26" customWidth="1"/>
    <col min="8" max="8" width="16.00390625" style="26" customWidth="1"/>
    <col min="9" max="9" width="2.7109375" style="26" customWidth="1"/>
    <col min="10" max="10" width="12.28125" style="26" customWidth="1"/>
    <col min="11" max="11" width="9.7109375" style="26" customWidth="1"/>
    <col min="12" max="12" width="12.421875" style="26" customWidth="1"/>
    <col min="13" max="13" width="2.28125" style="26" customWidth="1"/>
    <col min="14" max="16384" width="11.421875" style="26" customWidth="1"/>
  </cols>
  <sheetData>
    <row r="1" ht="15" customHeight="1">
      <c r="B1" s="25" t="s">
        <v>60</v>
      </c>
    </row>
    <row r="2" ht="15" customHeight="1"/>
    <row r="3" spans="2:12" ht="30" customHeight="1">
      <c r="B3" s="51" t="s">
        <v>33</v>
      </c>
      <c r="C3" s="52" t="s">
        <v>34</v>
      </c>
      <c r="D3" s="52" t="s">
        <v>35</v>
      </c>
      <c r="E3" s="52" t="s">
        <v>36</v>
      </c>
      <c r="F3" s="52" t="s">
        <v>37</v>
      </c>
      <c r="G3" s="52" t="s">
        <v>38</v>
      </c>
      <c r="H3" s="52" t="s">
        <v>39</v>
      </c>
      <c r="I3" s="66"/>
      <c r="J3" s="52" t="s">
        <v>45</v>
      </c>
      <c r="K3" s="52"/>
      <c r="L3" s="52"/>
    </row>
    <row r="4" spans="2:12" ht="30" customHeight="1">
      <c r="B4" s="51"/>
      <c r="C4" s="52"/>
      <c r="D4" s="52"/>
      <c r="E4" s="52"/>
      <c r="F4" s="52"/>
      <c r="G4" s="52"/>
      <c r="H4" s="52"/>
      <c r="I4" s="67"/>
      <c r="J4" s="53" t="s">
        <v>40</v>
      </c>
      <c r="K4" s="53" t="s">
        <v>41</v>
      </c>
      <c r="L4" s="53" t="s">
        <v>14</v>
      </c>
    </row>
    <row r="5" spans="2:12" ht="15" customHeight="1">
      <c r="B5" s="54" t="s">
        <v>42</v>
      </c>
      <c r="C5" s="55">
        <v>561</v>
      </c>
      <c r="D5" s="55">
        <v>200</v>
      </c>
      <c r="E5" s="56">
        <v>87</v>
      </c>
      <c r="F5" s="57">
        <v>17664.664887709998</v>
      </c>
      <c r="G5" s="57">
        <v>16167.73143789</v>
      </c>
      <c r="H5" s="58">
        <v>96.15446535348227</v>
      </c>
      <c r="I5" s="67"/>
      <c r="J5" s="59">
        <v>66.7564697022679</v>
      </c>
      <c r="K5" s="59">
        <v>32.27237404288033</v>
      </c>
      <c r="L5" s="59">
        <v>57.09135089731093</v>
      </c>
    </row>
    <row r="6" spans="2:12" ht="15" customHeight="1">
      <c r="B6" s="54" t="s">
        <v>43</v>
      </c>
      <c r="C6" s="55">
        <v>30</v>
      </c>
      <c r="D6" s="55">
        <v>30</v>
      </c>
      <c r="E6" s="56">
        <v>96.66666666666667</v>
      </c>
      <c r="F6" s="57">
        <v>5260.75025406</v>
      </c>
      <c r="G6" s="57">
        <v>5260.75025406</v>
      </c>
      <c r="H6" s="58">
        <v>99.91176604522487</v>
      </c>
      <c r="I6" s="67"/>
      <c r="J6" s="59">
        <v>58.11788322583603</v>
      </c>
      <c r="K6" s="59">
        <v>19.641745521662628</v>
      </c>
      <c r="L6" s="59">
        <v>23.661463418805134</v>
      </c>
    </row>
    <row r="7" spans="2:12" ht="15" customHeight="1">
      <c r="B7" s="54" t="s">
        <v>44</v>
      </c>
      <c r="C7" s="55">
        <v>94</v>
      </c>
      <c r="D7" s="55">
        <v>43</v>
      </c>
      <c r="E7" s="56">
        <v>90.69767441860465</v>
      </c>
      <c r="F7" s="57">
        <v>8478.98200156</v>
      </c>
      <c r="G7" s="57">
        <v>8046.116214899999</v>
      </c>
      <c r="H7" s="58">
        <v>95.38209154483836</v>
      </c>
      <c r="I7" s="67"/>
      <c r="J7" s="59">
        <v>44.23707385312527</v>
      </c>
      <c r="K7" s="59">
        <v>8.444995155986144</v>
      </c>
      <c r="L7" s="59">
        <v>31.54799396112106</v>
      </c>
    </row>
    <row r="8" spans="2:12" ht="15" customHeight="1">
      <c r="B8" s="60" t="s">
        <v>14</v>
      </c>
      <c r="C8" s="61">
        <v>685</v>
      </c>
      <c r="D8" s="61">
        <v>273</v>
      </c>
      <c r="E8" s="62">
        <v>88.64468864468864</v>
      </c>
      <c r="F8" s="63">
        <v>31404.397143329996</v>
      </c>
      <c r="G8" s="63">
        <v>29474.597906850002</v>
      </c>
      <c r="H8" s="64">
        <v>96.61423790698063</v>
      </c>
      <c r="I8" s="68"/>
      <c r="J8" s="65">
        <v>59.759965153952024</v>
      </c>
      <c r="K8" s="65">
        <v>21.6018198379784</v>
      </c>
      <c r="L8" s="65">
        <v>43.504171780697455</v>
      </c>
    </row>
    <row r="9" ht="15" customHeight="1"/>
    <row r="10" ht="15" customHeight="1">
      <c r="B10" s="26" t="s">
        <v>119</v>
      </c>
    </row>
    <row r="11" ht="15" customHeight="1">
      <c r="B11" s="26" t="s">
        <v>115</v>
      </c>
    </row>
    <row r="12" ht="15" customHeight="1">
      <c r="B12" s="26" t="s">
        <v>120</v>
      </c>
    </row>
    <row r="13" ht="15" customHeight="1"/>
    <row r="14" ht="15" customHeight="1">
      <c r="M14" s="1"/>
    </row>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9">
    <mergeCell ref="H3:H4"/>
    <mergeCell ref="J3:L3"/>
    <mergeCell ref="B3:B4"/>
    <mergeCell ref="C3:C4"/>
    <mergeCell ref="D3:D4"/>
    <mergeCell ref="E3:E4"/>
    <mergeCell ref="F3:F4"/>
    <mergeCell ref="G3:G4"/>
    <mergeCell ref="I3:I8"/>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FF00"/>
  </sheetPr>
  <dimension ref="B1:H19"/>
  <sheetViews>
    <sheetView showGridLines="0" zoomScalePageLayoutView="0" workbookViewId="0" topLeftCell="A1">
      <selection activeCell="A1" sqref="A1"/>
    </sheetView>
  </sheetViews>
  <sheetFormatPr defaultColWidth="11.421875" defaultRowHeight="12.75"/>
  <cols>
    <col min="1" max="1" width="3.7109375" style="18" customWidth="1"/>
    <col min="2" max="2" width="27.7109375" style="18" customWidth="1"/>
    <col min="3" max="3" width="39.57421875" style="18" customWidth="1"/>
    <col min="4" max="4" width="17.421875" style="18" customWidth="1"/>
    <col min="5" max="5" width="20.00390625" style="18" customWidth="1"/>
    <col min="6" max="6" width="21.421875" style="18" customWidth="1"/>
    <col min="7" max="7" width="22.421875" style="18" customWidth="1"/>
    <col min="8" max="8" width="25.8515625" style="18" customWidth="1"/>
    <col min="9" max="16384" width="11.421875" style="18" customWidth="1"/>
  </cols>
  <sheetData>
    <row r="1" ht="15" customHeight="1">
      <c r="B1" s="16" t="s">
        <v>59</v>
      </c>
    </row>
    <row r="2" ht="15" customHeight="1"/>
    <row r="3" spans="2:8" ht="45" customHeight="1">
      <c r="B3" s="10" t="s">
        <v>26</v>
      </c>
      <c r="C3" s="10" t="s">
        <v>25</v>
      </c>
      <c r="D3" s="10" t="s">
        <v>22</v>
      </c>
      <c r="E3" s="10" t="s">
        <v>76</v>
      </c>
      <c r="F3" s="10" t="s">
        <v>77</v>
      </c>
      <c r="G3" s="10" t="s">
        <v>78</v>
      </c>
      <c r="H3" s="10" t="s">
        <v>23</v>
      </c>
    </row>
    <row r="4" spans="2:8" ht="45" customHeight="1">
      <c r="B4" s="10" t="s">
        <v>27</v>
      </c>
      <c r="C4" s="37" t="s">
        <v>24</v>
      </c>
      <c r="D4" s="69">
        <v>60</v>
      </c>
      <c r="E4" s="69">
        <v>23</v>
      </c>
      <c r="F4" s="70" t="s">
        <v>99</v>
      </c>
      <c r="G4" s="69">
        <v>15.1</v>
      </c>
      <c r="H4" s="69">
        <f>D4-G4</f>
        <v>44.9</v>
      </c>
    </row>
    <row r="5" spans="2:8" ht="45" customHeight="1">
      <c r="B5" s="10" t="s">
        <v>103</v>
      </c>
      <c r="C5" s="37" t="s">
        <v>87</v>
      </c>
      <c r="D5" s="69">
        <f>3*459.8</f>
        <v>1379.4</v>
      </c>
      <c r="E5" s="69">
        <v>459.8</v>
      </c>
      <c r="F5" s="70" t="s">
        <v>92</v>
      </c>
      <c r="G5" s="71">
        <f>E5-18</f>
        <v>441.8</v>
      </c>
      <c r="H5" s="69">
        <f>D5-G5</f>
        <v>937.6000000000001</v>
      </c>
    </row>
    <row r="6" spans="2:8" ht="15" customHeight="1">
      <c r="B6" s="10" t="s">
        <v>28</v>
      </c>
      <c r="C6" s="37" t="s">
        <v>29</v>
      </c>
      <c r="D6" s="69">
        <v>750</v>
      </c>
      <c r="E6" s="69">
        <v>107.5</v>
      </c>
      <c r="F6" s="72">
        <v>0.7</v>
      </c>
      <c r="G6" s="69">
        <f>F6*E6</f>
        <v>75.25</v>
      </c>
      <c r="H6" s="69">
        <f>D6-G6</f>
        <v>674.75</v>
      </c>
    </row>
    <row r="7" spans="2:8" s="24" customFormat="1" ht="15" customHeight="1">
      <c r="B7" s="12" t="s">
        <v>8</v>
      </c>
      <c r="C7" s="37" t="s">
        <v>30</v>
      </c>
      <c r="D7" s="69">
        <v>100</v>
      </c>
      <c r="E7" s="69">
        <v>2.84</v>
      </c>
      <c r="F7" s="72">
        <v>0.65</v>
      </c>
      <c r="G7" s="69">
        <f>F7*E7</f>
        <v>1.8459999999999999</v>
      </c>
      <c r="H7" s="69">
        <f>D7-G7</f>
        <v>98.154</v>
      </c>
    </row>
    <row r="8" spans="2:8" ht="30" customHeight="1">
      <c r="B8" s="12"/>
      <c r="C8" s="37" t="s">
        <v>88</v>
      </c>
      <c r="D8" s="37" t="s">
        <v>93</v>
      </c>
      <c r="E8" s="37" t="s">
        <v>94</v>
      </c>
      <c r="F8" s="72">
        <v>0.65</v>
      </c>
      <c r="G8" s="37" t="s">
        <v>95</v>
      </c>
      <c r="H8" s="37" t="s">
        <v>98</v>
      </c>
    </row>
    <row r="9" spans="2:8" ht="30" customHeight="1">
      <c r="B9" s="10" t="s">
        <v>10</v>
      </c>
      <c r="C9" s="37" t="s">
        <v>89</v>
      </c>
      <c r="D9" s="73" t="s">
        <v>90</v>
      </c>
      <c r="E9" s="74" t="s">
        <v>91</v>
      </c>
      <c r="F9" s="72">
        <v>0.65</v>
      </c>
      <c r="G9" s="75" t="s">
        <v>96</v>
      </c>
      <c r="H9" s="75" t="s">
        <v>97</v>
      </c>
    </row>
    <row r="10" spans="2:8" ht="15" customHeight="1">
      <c r="B10" s="10" t="s">
        <v>7</v>
      </c>
      <c r="C10" s="37" t="s">
        <v>31</v>
      </c>
      <c r="D10" s="69">
        <v>80</v>
      </c>
      <c r="E10" s="74" t="s">
        <v>32</v>
      </c>
      <c r="F10" s="70" t="s">
        <v>32</v>
      </c>
      <c r="G10" s="75" t="s">
        <v>32</v>
      </c>
      <c r="H10" s="69">
        <v>80</v>
      </c>
    </row>
    <row r="11" spans="3:8" ht="15" customHeight="1">
      <c r="C11" s="19"/>
      <c r="D11" s="19"/>
      <c r="E11" s="19"/>
      <c r="F11" s="19"/>
      <c r="G11" s="19"/>
      <c r="H11" s="19"/>
    </row>
    <row r="12" spans="3:8" ht="15" customHeight="1">
      <c r="C12" s="19"/>
      <c r="D12" s="19"/>
      <c r="E12" s="19"/>
      <c r="F12" s="19"/>
      <c r="G12" s="19"/>
      <c r="H12" s="19"/>
    </row>
    <row r="13" spans="3:8" ht="15" customHeight="1">
      <c r="C13" s="19"/>
      <c r="D13" s="19"/>
      <c r="E13" s="19"/>
      <c r="F13" s="19"/>
      <c r="G13" s="19"/>
      <c r="H13" s="19"/>
    </row>
    <row r="14" spans="3:8" ht="15" customHeight="1">
      <c r="C14" s="19"/>
      <c r="D14" s="19"/>
      <c r="E14" s="19"/>
      <c r="F14" s="19"/>
      <c r="G14" s="19"/>
      <c r="H14" s="19"/>
    </row>
    <row r="15" spans="3:8" ht="15" customHeight="1">
      <c r="C15" s="19"/>
      <c r="D15" s="19"/>
      <c r="E15" s="19"/>
      <c r="F15" s="19"/>
      <c r="G15" s="19"/>
      <c r="H15" s="19"/>
    </row>
    <row r="16" spans="3:8" ht="15" customHeight="1">
      <c r="C16" s="19"/>
      <c r="D16" s="19"/>
      <c r="E16" s="19"/>
      <c r="F16" s="19"/>
      <c r="G16" s="19"/>
      <c r="H16" s="19"/>
    </row>
    <row r="17" spans="3:8" ht="15" customHeight="1">
      <c r="C17" s="19"/>
      <c r="D17" s="19"/>
      <c r="E17" s="19"/>
      <c r="F17" s="19"/>
      <c r="G17" s="19"/>
      <c r="H17" s="19"/>
    </row>
    <row r="18" spans="3:8" ht="15" customHeight="1">
      <c r="C18" s="19"/>
      <c r="D18" s="19"/>
      <c r="E18" s="19"/>
      <c r="F18" s="19"/>
      <c r="G18" s="19"/>
      <c r="H18" s="19"/>
    </row>
    <row r="19" spans="3:8" ht="15" customHeight="1">
      <c r="C19" s="19"/>
      <c r="D19" s="19"/>
      <c r="E19" s="19"/>
      <c r="F19" s="19"/>
      <c r="G19" s="19"/>
      <c r="H19" s="19"/>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1">
    <mergeCell ref="B7:B8"/>
  </mergeCells>
  <printOptions/>
  <pageMargins left="0.7" right="0.7" top="0.75" bottom="0.75" header="0.3" footer="0.3"/>
  <pageSetup horizontalDpi="600" verticalDpi="600" orientation="landscape" paperSize="9" r:id="rId1"/>
  <ignoredErrors>
    <ignoredError sqref="G5" formula="1"/>
  </ignoredErrors>
</worksheet>
</file>

<file path=xl/worksheets/sheet7.xml><?xml version="1.0" encoding="utf-8"?>
<worksheet xmlns="http://schemas.openxmlformats.org/spreadsheetml/2006/main" xmlns:r="http://schemas.openxmlformats.org/officeDocument/2006/relationships">
  <dimension ref="B1:L12"/>
  <sheetViews>
    <sheetView showGridLines="0" zoomScalePageLayoutView="0" workbookViewId="0" topLeftCell="A1">
      <selection activeCell="A1" sqref="A1"/>
    </sheetView>
  </sheetViews>
  <sheetFormatPr defaultColWidth="11.421875" defaultRowHeight="12.75"/>
  <cols>
    <col min="1" max="1" width="3.7109375" style="23" customWidth="1"/>
    <col min="2" max="2" width="5.7109375" style="23" customWidth="1"/>
    <col min="3" max="12" width="9.421875" style="23" customWidth="1"/>
    <col min="13" max="16384" width="11.421875" style="23" customWidth="1"/>
  </cols>
  <sheetData>
    <row r="1" s="22" customFormat="1" ht="15" customHeight="1">
      <c r="B1" s="22" t="s">
        <v>116</v>
      </c>
    </row>
    <row r="2" ht="15" customHeight="1"/>
    <row r="3" spans="2:12" s="22" customFormat="1" ht="15" customHeight="1">
      <c r="B3" s="79"/>
      <c r="C3" s="76" t="s">
        <v>5</v>
      </c>
      <c r="D3" s="76"/>
      <c r="E3" s="76"/>
      <c r="F3" s="76"/>
      <c r="G3" s="76"/>
      <c r="H3" s="76" t="s">
        <v>6</v>
      </c>
      <c r="I3" s="76"/>
      <c r="J3" s="76"/>
      <c r="K3" s="76"/>
      <c r="L3" s="76"/>
    </row>
    <row r="4" spans="2:12" s="22" customFormat="1" ht="15" customHeight="1">
      <c r="B4" s="77"/>
      <c r="C4" s="77">
        <v>2006</v>
      </c>
      <c r="D4" s="77">
        <v>2007</v>
      </c>
      <c r="E4" s="77">
        <v>2008</v>
      </c>
      <c r="F4" s="77">
        <v>2009</v>
      </c>
      <c r="G4" s="77">
        <v>2010</v>
      </c>
      <c r="H4" s="77">
        <v>2006</v>
      </c>
      <c r="I4" s="77">
        <v>2007</v>
      </c>
      <c r="J4" s="77">
        <v>2008</v>
      </c>
      <c r="K4" s="77">
        <v>2009</v>
      </c>
      <c r="L4" s="77">
        <v>2010</v>
      </c>
    </row>
    <row r="5" spans="2:12" ht="15" customHeight="1">
      <c r="B5" s="80" t="s">
        <v>0</v>
      </c>
      <c r="C5" s="78">
        <v>32.93960360106212</v>
      </c>
      <c r="D5" s="78">
        <v>31.305475709839882</v>
      </c>
      <c r="E5" s="78">
        <v>31.385414091905332</v>
      </c>
      <c r="F5" s="78">
        <v>40.55470046998268</v>
      </c>
      <c r="G5" s="78">
        <v>48.21860810662027</v>
      </c>
      <c r="H5" s="78">
        <v>1.107202316789726</v>
      </c>
      <c r="I5" s="78">
        <v>1.6843064715588145</v>
      </c>
      <c r="J5" s="78">
        <v>2.1784478534507485</v>
      </c>
      <c r="K5" s="78">
        <v>2.345540585823235</v>
      </c>
      <c r="L5" s="78">
        <v>2.7331523878174764</v>
      </c>
    </row>
    <row r="6" spans="2:12" ht="15" customHeight="1">
      <c r="B6" s="80" t="s">
        <v>1</v>
      </c>
      <c r="C6" s="78">
        <v>21.793050914535076</v>
      </c>
      <c r="D6" s="78">
        <v>26.788713699142797</v>
      </c>
      <c r="E6" s="78">
        <v>33.046117432611986</v>
      </c>
      <c r="F6" s="78">
        <v>26.57484146081185</v>
      </c>
      <c r="G6" s="78">
        <v>28.51446553571042</v>
      </c>
      <c r="H6" s="78">
        <v>7.7025932624517415</v>
      </c>
      <c r="I6" s="78">
        <v>10.735019634216142</v>
      </c>
      <c r="J6" s="78">
        <v>10.71478766429575</v>
      </c>
      <c r="K6" s="78">
        <v>11.09230681499261</v>
      </c>
      <c r="L6" s="78">
        <v>10.721118675434822</v>
      </c>
    </row>
    <row r="7" spans="2:12" ht="15" customHeight="1">
      <c r="B7" s="80" t="s">
        <v>2</v>
      </c>
      <c r="C7" s="78">
        <v>12.363061234539101</v>
      </c>
      <c r="D7" s="78">
        <v>13.409658824154638</v>
      </c>
      <c r="E7" s="78">
        <v>11.419379256318628</v>
      </c>
      <c r="F7" s="78">
        <v>13.270053434446128</v>
      </c>
      <c r="G7" s="78">
        <v>10.217025995769916</v>
      </c>
      <c r="H7" s="78">
        <v>32.01071325569815</v>
      </c>
      <c r="I7" s="78">
        <v>30.578064914735076</v>
      </c>
      <c r="J7" s="78">
        <v>31.218832347902904</v>
      </c>
      <c r="K7" s="78">
        <v>32.90823171188753</v>
      </c>
      <c r="L7" s="78">
        <v>33.987977590807574</v>
      </c>
    </row>
    <row r="8" spans="2:12" ht="15" customHeight="1">
      <c r="B8" s="80" t="s">
        <v>3</v>
      </c>
      <c r="C8" s="78">
        <v>26.92692833589635</v>
      </c>
      <c r="D8" s="78">
        <v>24.18942383609114</v>
      </c>
      <c r="E8" s="78">
        <v>19.079889333441674</v>
      </c>
      <c r="F8" s="78">
        <v>16.50329720041243</v>
      </c>
      <c r="G8" s="78">
        <v>10.451238620347564</v>
      </c>
      <c r="H8" s="78">
        <v>40.17100877842046</v>
      </c>
      <c r="I8" s="78">
        <v>37.591189537888106</v>
      </c>
      <c r="J8" s="78">
        <v>36.75959635350818</v>
      </c>
      <c r="K8" s="78">
        <v>35.768363141823464</v>
      </c>
      <c r="L8" s="78">
        <v>34.595593752385554</v>
      </c>
    </row>
    <row r="9" spans="2:12" ht="15" customHeight="1">
      <c r="B9" s="80" t="s">
        <v>4</v>
      </c>
      <c r="C9" s="78">
        <v>5.977355913967363</v>
      </c>
      <c r="D9" s="78">
        <v>4.306727930771543</v>
      </c>
      <c r="E9" s="78">
        <v>5.069199885722372</v>
      </c>
      <c r="F9" s="78">
        <v>3.097107434346938</v>
      </c>
      <c r="G9" s="78">
        <v>2.5986617415518323</v>
      </c>
      <c r="H9" s="78">
        <v>19.00848238663993</v>
      </c>
      <c r="I9" s="78">
        <v>19.411419441601865</v>
      </c>
      <c r="J9" s="78">
        <v>19.12833578084243</v>
      </c>
      <c r="K9" s="78">
        <v>17.88555774547315</v>
      </c>
      <c r="L9" s="78">
        <v>17.962157593554572</v>
      </c>
    </row>
    <row r="10" ht="15" customHeight="1"/>
    <row r="11" spans="2:9" ht="30" customHeight="1">
      <c r="B11" s="11" t="s">
        <v>117</v>
      </c>
      <c r="C11" s="11"/>
      <c r="D11" s="11"/>
      <c r="E11" s="11"/>
      <c r="F11" s="11"/>
      <c r="G11" s="11"/>
      <c r="H11" s="11"/>
      <c r="I11" s="11"/>
    </row>
    <row r="12" spans="2:9" ht="30" customHeight="1">
      <c r="B12" s="11" t="s">
        <v>118</v>
      </c>
      <c r="C12" s="11"/>
      <c r="D12" s="11"/>
      <c r="E12" s="11"/>
      <c r="F12" s="11"/>
      <c r="G12" s="11"/>
      <c r="H12" s="11"/>
      <c r="I12" s="11"/>
    </row>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4">
    <mergeCell ref="C3:G3"/>
    <mergeCell ref="H3:L3"/>
    <mergeCell ref="B11:I11"/>
    <mergeCell ref="B12:I1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tbetty</cp:lastModifiedBy>
  <cp:lastPrinted>2012-04-19T13:46:18Z</cp:lastPrinted>
  <dcterms:created xsi:type="dcterms:W3CDTF">2012-03-29T13:57:10Z</dcterms:created>
  <dcterms:modified xsi:type="dcterms:W3CDTF">2013-04-22T08:44:56Z</dcterms:modified>
  <cp:category/>
  <cp:version/>
  <cp:contentType/>
  <cp:contentStatus/>
</cp:coreProperties>
</file>